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'БР6'!$A$1:$J$30</definedName>
    <definedName name="_xlnm.Print_Area" localSheetId="7">'БР6.1'!$A$1:$J$51</definedName>
    <definedName name="_xlnm.Print_Area" localSheetId="2">'В3'!$B$1:$R$199</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'Дох1'!$A$1:$G$125</definedName>
    <definedName name="_xlnm.Print_Area" localSheetId="8">'Прог7'!$B$1:$K$137</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<sst xmlns="http://schemas.openxmlformats.org/spreadsheetml/2006/main" count="1975" uniqueCount="866">
  <si>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</si>
  <si>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</si>
  <si>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</si>
  <si>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</si>
  <si>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</si>
  <si>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</si>
  <si>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</si>
  <si>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</si>
  <si>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</si>
  <si>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</si>
  <si>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</si>
  <si>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</si>
  <si>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</si>
  <si>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</si>
  <si>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</si>
  <si>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</si>
  <si>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</si>
  <si>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</si>
  <si>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</si>
  <si>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</si>
  <si>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</si>
  <si>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</si>
  <si>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</si>
  <si>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</si>
  <si>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</si>
  <si>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</si>
  <si>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</si>
  <si>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</si>
  <si>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</si>
  <si>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</si>
  <si>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</si>
  <si>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</si>
  <si>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</si>
  <si>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</si>
  <si>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</si>
  <si>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</si>
  <si>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</si>
  <si>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</si>
  <si>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</si>
  <si>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</si>
  <si>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</si>
  <si>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</si>
  <si>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</si>
  <si>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</si>
  <si>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</si>
  <si>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</si>
  <si>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</si>
  <si>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</si>
  <si>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</si>
  <si>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</si>
  <si>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</si>
  <si>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</si>
  <si>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</si>
  <si>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</si>
  <si>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</si>
  <si>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</si>
  <si>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</si>
  <si>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</si>
  <si>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</si>
  <si>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</si>
  <si>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</si>
  <si>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</si>
  <si>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</si>
  <si>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</si>
  <si>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</si>
  <si>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</si>
  <si>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</si>
  <si>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</si>
  <si>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</si>
  <si>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</si>
  <si>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</si>
  <si>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</si>
  <si>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</si>
  <si>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</si>
  <si>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</si>
  <si>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</si>
  <si>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</si>
  <si>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</si>
  <si>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</si>
  <si>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</si>
  <si>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</si>
  <si>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</si>
  <si>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</si>
  <si>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</si>
  <si>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</si>
  <si>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</si>
  <si>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</si>
  <si>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</si>
  <si>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</si>
  <si>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</si>
  <si>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</si>
  <si>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</si>
  <si>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</si>
  <si>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</si>
  <si>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</si>
  <si>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</si>
  <si>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</si>
  <si>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</si>
  <si>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</si>
  <si>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</si>
  <si>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</si>
  <si>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</si>
  <si>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</si>
  <si>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</si>
  <si>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</si>
  <si>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</si>
  <si>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</si>
  <si>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</si>
  <si>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</si>
  <si>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</si>
  <si>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</si>
  <si>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</si>
  <si>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</si>
  <si>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</si>
  <si>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</si>
  <si>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</si>
  <si>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</si>
  <si>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</si>
  <si>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</si>
  <si>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</si>
  <si>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</si>
  <si>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</si>
  <si>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</si>
  <si>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</si>
  <si>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</si>
  <si>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</si>
  <si>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</si>
  <si>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</si>
  <si>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</si>
  <si>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</si>
  <si>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</si>
  <si>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</si>
  <si>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</si>
  <si>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</si>
  <si>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</si>
  <si>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</si>
  <si>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</si>
  <si>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</si>
  <si>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</si>
  <si>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</si>
  <si>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</si>
  <si>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</si>
  <si>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</si>
  <si>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</si>
  <si>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</si>
  <si>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</si>
  <si>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</si>
  <si>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</si>
  <si>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</si>
  <si>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</si>
  <si>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</si>
  <si>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</si>
  <si>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</si>
  <si>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</si>
  <si>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</si>
  <si>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</si>
  <si>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</si>
  <si>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</si>
  <si>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</si>
  <si>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</si>
  <si>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</si>
  <si>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</si>
  <si>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</si>
  <si>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</si>
  <si>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</si>
  <si>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</si>
  <si>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</si>
  <si>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</si>
  <si>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</si>
  <si>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</si>
  <si>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</si>
  <si>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</si>
  <si>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</si>
  <si>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</si>
  <si>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</si>
  <si>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</si>
  <si>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</si>
  <si>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</si>
  <si>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</si>
  <si>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</si>
  <si>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</si>
  <si>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</si>
  <si>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</si>
  <si>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</si>
  <si>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</si>
  <si>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</si>
  <si>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</si>
  <si>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</si>
  <si>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</si>
  <si>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</si>
  <si>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</si>
  <si>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</si>
  <si>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</si>
  <si>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</si>
  <si>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</si>
  <si>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</si>
  <si>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</si>
  <si>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</si>
  <si>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</si>
  <si>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</si>
  <si>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</si>
  <si>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</si>
  <si>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</si>
  <si>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</si>
  <si>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</si>
  <si>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</si>
  <si>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</si>
  <si>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</si>
  <si>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</si>
  <si>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</si>
  <si>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</si>
  <si>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</si>
  <si>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</si>
  <si>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</si>
  <si>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</si>
  <si>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</si>
  <si>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</si>
  <si>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</si>
  <si>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</si>
  <si>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</si>
  <si>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</si>
  <si>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</si>
  <si>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</si>
  <si>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</si>
  <si>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</si>
  <si>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</si>
  <si>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</si>
  <si>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</si>
  <si>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</si>
  <si>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</si>
  <si>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</si>
  <si>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</si>
  <si>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</si>
  <si>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</si>
  <si>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</si>
  <si>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</si>
  <si>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</si>
  <si>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</si>
  <si>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</si>
  <si>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</si>
  <si>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</si>
  <si>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</si>
  <si>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</si>
  <si>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</si>
  <si>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</si>
  <si>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</si>
  <si>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</si>
  <si>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</si>
  <si>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</si>
  <si>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</si>
  <si>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</si>
  <si>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</si>
  <si>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</si>
  <si>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</si>
  <si>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</si>
  <si>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</si>
  <si>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</si>
  <si>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</si>
  <si>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</si>
  <si>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</si>
  <si>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</si>
  <si>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</si>
  <si>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</si>
  <si>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</si>
  <si>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</si>
  <si>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</si>
  <si>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</si>
  <si>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</si>
  <si>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</si>
  <si>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</si>
  <si>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</si>
  <si>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</si>
  <si>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</si>
  <si>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</si>
  <si>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</si>
  <si>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</si>
  <si>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</si>
  <si>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</si>
  <si>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</si>
  <si>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</si>
  <si>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</si>
  <si>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</si>
  <si>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</si>
  <si>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</si>
  <si>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</si>
  <si>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</si>
  <si>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</si>
  <si>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</si>
  <si>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</si>
  <si>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</si>
  <si>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</si>
  <si>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</si>
  <si>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</si>
  <si>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</si>
  <si>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</si>
  <si>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</si>
  <si>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</si>
  <si>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</si>
  <si>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</si>
  <si>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</si>
  <si>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</si>
  <si>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</si>
  <si>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</si>
  <si>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</si>
  <si>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</si>
  <si>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</si>
  <si>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</si>
  <si>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</si>
  <si>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</si>
  <si>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</si>
  <si>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</si>
  <si>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</si>
  <si>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</si>
  <si>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</si>
  <si>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</si>
  <si>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</si>
  <si>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</si>
  <si>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</si>
  <si>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</si>
  <si>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</si>
  <si>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</si>
  <si>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</si>
  <si>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</si>
  <si>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</si>
  <si>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</si>
  <si>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</si>
  <si>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</si>
  <si>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</si>
  <si>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</si>
  <si>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</si>
  <si>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</si>
  <si>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</si>
  <si>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</si>
  <si>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</si>
  <si>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</si>
  <si>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</si>
  <si>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</si>
  <si>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</si>
  <si>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</si>
  <si>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</si>
  <si>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</si>
  <si>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</si>
  <si>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</si>
  <si>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</si>
  <si>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</si>
  <si>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</si>
  <si>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</si>
  <si>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</si>
  <si>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</si>
  <si>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</si>
  <si>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</si>
  <si>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</si>
  <si>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</si>
  <si>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</si>
  <si>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</si>
  <si>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</si>
  <si>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</si>
  <si>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</si>
  <si>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</si>
  <si>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</si>
  <si>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</si>
  <si>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</si>
  <si>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</si>
  <si>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</si>
  <si>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</si>
  <si>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</si>
  <si>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</si>
  <si>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</si>
  <si>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</si>
  <si>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</si>
  <si>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</si>
  <si>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</si>
  <si>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</si>
  <si>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</si>
  <si>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</si>
  <si>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</si>
  <si>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</si>
  <si>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</si>
  <si>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</si>
  <si>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</si>
  <si>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</si>
  <si>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</si>
  <si>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</si>
  <si>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</si>
  <si>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</si>
  <si>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</si>
  <si>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</si>
  <si>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</si>
  <si>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</si>
  <si>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</si>
  <si>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</si>
  <si>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</si>
  <si>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</si>
  <si>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</si>
  <si>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</si>
  <si>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</si>
  <si>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</si>
  <si>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</si>
  <si>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</si>
  <si>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</si>
  <si>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</si>
  <si>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</si>
  <si>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</si>
  <si>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</si>
  <si>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</si>
  <si>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</si>
  <si>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</si>
  <si>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</si>
  <si>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</si>
  <si>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</si>
  <si>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</si>
  <si>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</si>
  <si>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</si>
  <si>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</si>
  <si>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</si>
  <si>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</si>
  <si>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</si>
  <si>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</si>
  <si>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</si>
  <si>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</si>
  <si>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</si>
  <si>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</si>
  <si>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</si>
  <si>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</si>
  <si>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</si>
  <si>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</si>
  <si>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</si>
  <si>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</si>
  <si>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</si>
  <si>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</si>
  <si>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</si>
  <si>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</si>
  <si>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</si>
  <si>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</si>
  <si>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</si>
  <si>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</si>
  <si>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</si>
  <si>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</si>
  <si>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</si>
  <si>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</si>
  <si>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</si>
  <si>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</si>
  <si>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</si>
  <si>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</si>
  <si>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</si>
  <si>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</si>
  <si>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</si>
  <si>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</si>
  <si>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</si>
  <si>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</si>
  <si>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</si>
  <si>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</si>
  <si>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</si>
  <si>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</si>
  <si>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</si>
  <si>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</si>
  <si>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</si>
  <si>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</si>
  <si>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</si>
  <si>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</si>
  <si>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</si>
  <si>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</si>
  <si>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</si>
  <si>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</si>
  <si>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</si>
  <si>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</si>
  <si>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</si>
  <si>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</si>
  <si>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</si>
  <si>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</si>
  <si>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</si>
  <si>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</si>
  <si>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</si>
  <si>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</si>
  <si>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</si>
  <si>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</si>
  <si>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</si>
  <si>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</si>
  <si>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</si>
  <si>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</si>
  <si>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</si>
  <si>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</si>
  <si>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</si>
  <si>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</si>
  <si>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</si>
  <si>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</si>
  <si>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</si>
  <si>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</si>
  <si>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</si>
  <si>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</si>
  <si>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</si>
  <si>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</si>
  <si>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</si>
  <si>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</si>
  <si>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</si>
  <si>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</si>
  <si>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</si>
  <si>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</si>
  <si>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</si>
  <si>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</si>
  <si>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</si>
  <si>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</si>
  <si>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</si>
  <si>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</si>
  <si>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</si>
  <si>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</si>
  <si>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</si>
  <si>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</si>
  <si>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</si>
  <si>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</si>
  <si>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</si>
  <si>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</si>
  <si>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</si>
  <si>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</si>
  <si>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</si>
  <si>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</si>
  <si>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</si>
  <si>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</si>
  <si>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</si>
  <si>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</si>
  <si>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</si>
  <si>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</si>
  <si>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</si>
  <si>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</si>
  <si>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</si>
  <si>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</si>
  <si>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</si>
  <si>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</si>
  <si>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</si>
  <si>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</si>
  <si>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</si>
  <si>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</si>
  <si>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</si>
  <si>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</si>
  <si>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</si>
  <si>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</si>
  <si>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</si>
  <si>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</si>
  <si>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</si>
  <si>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</si>
  <si>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</si>
  <si>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</si>
  <si>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</si>
  <si>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</si>
  <si>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</si>
  <si>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</si>
  <si>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</si>
  <si>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</si>
  <si>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</si>
  <si>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</si>
  <si>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</si>
  <si>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</si>
  <si>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</si>
  <si>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</si>
  <si>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</si>
  <si>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</si>
  <si>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</si>
  <si>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</si>
  <si>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</si>
  <si>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</si>
  <si>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</si>
  <si>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</si>
  <si>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</si>
  <si>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</si>
  <si>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</si>
  <si>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</si>
  <si>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</si>
  <si>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</si>
  <si>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</si>
  <si>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</si>
  <si>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</si>
  <si>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</si>
  <si>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</si>
  <si>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</si>
  <si>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</si>
  <si>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</si>
  <si>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</si>
  <si>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</si>
  <si>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</si>
  <si>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</si>
  <si>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</si>
  <si>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</si>
  <si>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</si>
  <si>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</si>
  <si>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</si>
  <si>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</si>
  <si>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</si>
  <si>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</si>
  <si>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</si>
  <si>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</si>
  <si>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</si>
  <si>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</si>
  <si>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</si>
  <si>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</si>
  <si>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</si>
  <si>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</si>
  <si>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</si>
  <si>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</si>
  <si>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</si>
  <si>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</si>
  <si>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</si>
  <si>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</si>
  <si>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</si>
  <si>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</si>
  <si>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</si>
  <si>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</si>
  <si>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</si>
  <si>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</si>
  <si>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</si>
  <si>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</si>
  <si>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</si>
  <si>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</si>
  <si>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</si>
  <si>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</si>
  <si>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</si>
  <si>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</si>
  <si>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</si>
  <si>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</si>
  <si>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</si>
  <si>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</si>
  <si>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</si>
  <si>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</si>
  <si>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</si>
  <si>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</si>
  <si>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</si>
  <si>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</si>
  <si>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</si>
  <si>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</si>
  <si>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</si>
  <si>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</si>
  <si>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</si>
  <si>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</si>
  <si>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</si>
  <si>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</si>
  <si>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</si>
  <si>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</si>
  <si>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</si>
  <si>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</si>
  <si>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</si>
  <si>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</si>
  <si>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</si>
  <si>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</si>
  <si>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</si>
  <si>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</si>
  <si>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</si>
  <si>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</si>
  <si>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</si>
  <si>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</si>
  <si>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</si>
  <si>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</si>
  <si>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</si>
  <si>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</si>
  <si>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</si>
  <si>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</si>
  <si>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</si>
  <si>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</si>
  <si>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</si>
  <si>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</si>
  <si>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</si>
  <si>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</si>
  <si>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</si>
  <si>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</si>
  <si>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</si>
  <si>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</si>
  <si>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</si>
  <si>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</si>
  <si>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</si>
  <si>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</si>
  <si>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</si>
  <si>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</si>
  <si>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</si>
  <si>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</si>
  <si>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</si>
  <si>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</si>
  <si>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</si>
  <si>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</si>
  <si>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</si>
  <si>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</si>
  <si>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</si>
  <si>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</si>
  <si>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</si>
  <si>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</si>
  <si>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</si>
  <si>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</si>
  <si>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</si>
  <si>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</si>
  <si>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</si>
  <si>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</si>
  <si>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</si>
  <si>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</si>
  <si>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</si>
  <si>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</si>
  <si>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</si>
  <si>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</si>
  <si>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</si>
  <si>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</si>
  <si>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</si>
  <si>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</si>
  <si>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</si>
  <si>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</si>
  <si>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</si>
  <si>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</si>
  <si>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</si>
  <si>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</si>
  <si>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</si>
  <si>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</si>
  <si>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</si>
  <si>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</si>
  <si>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</si>
  <si>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</si>
  <si>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</si>
  <si>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</si>
  <si>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</si>
  <si>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</si>
  <si>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</si>
  <si>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</si>
  <si>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</si>
  <si>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</si>
  <si>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</si>
  <si>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</si>
  <si>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</si>
  <si>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</si>
  <si>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</si>
  <si>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</si>
  <si>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</si>
  <si>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</si>
  <si>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</si>
  <si>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</si>
  <si>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</si>
  <si>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</si>
  <si>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</si>
  <si>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</si>
  <si>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</si>
  <si>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</si>
  <si>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</si>
  <si>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</si>
  <si>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</si>
  <si>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</si>
  <si>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</si>
  <si>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</si>
  <si>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</si>
  <si>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</si>
  <si>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</si>
  <si>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</si>
  <si>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</si>
  <si>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</si>
  <si>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</si>
  <si>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</si>
  <si>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</si>
  <si>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</si>
  <si>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</si>
  <si>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</si>
  <si>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</si>
  <si>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</si>
  <si>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</si>
  <si>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</si>
  <si>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</si>
  <si>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</si>
  <si>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</si>
  <si>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</si>
  <si>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</si>
  <si>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</si>
  <si>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</si>
  <si>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</si>
  <si>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</si>
  <si>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</si>
  <si>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</si>
  <si>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</si>
  <si>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</si>
  <si>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</si>
  <si>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</si>
  <si>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</si>
  <si>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</si>
  <si>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</si>
  <si>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</si>
  <si>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</si>
  <si>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</si>
  <si>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</si>
  <si>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</si>
  <si>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</si>
  <si>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</si>
  <si>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</si>
  <si>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</si>
  <si>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</si>
  <si>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</si>
  <si>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</si>
  <si>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</si>
  <si>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</si>
  <si>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</si>
  <si>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</si>
  <si>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</si>
  <si>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</si>
  <si>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</si>
  <si>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</si>
  <si>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</si>
  <si>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</si>
  <si>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</si>
  <si>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</si>
  <si>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</si>
  <si>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</si>
  <si>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</si>
  <si>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</si>
  <si>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</si>
  <si>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</si>
  <si>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</si>
  <si>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</si>
  <si>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</si>
  <si>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</si>
  <si>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</si>
  <si>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</si>
  <si>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</si>
  <si>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</si>
  <si>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</si>
  <si>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</si>
  <si>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</si>
  <si>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</si>
  <si>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</si>
  <si>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</si>
  <si>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</si>
  <si>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</si>
  <si>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</si>
  <si>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</si>
  <si>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</si>
  <si>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</si>
  <si>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</si>
  <si>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</si>
  <si>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</si>
  <si>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</si>
  <si>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</si>
  <si>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</si>
  <si>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</si>
  <si>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</si>
  <si>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</si>
  <si>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</si>
  <si>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</si>
  <si>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</si>
  <si>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</si>
  <si>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</si>
  <si>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</si>
  <si>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</si>
  <si>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</si>
  <si>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</si>
  <si>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</si>
  <si>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</si>
  <si>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 474          (зі змінами)</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</si>
  <si>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</si>
  <si>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</si>
  <si>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</si>
  <si>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03.12.2021 року       № 469 (зі змінами)</t>
  </si>
  <si>
    <t>Рішення міської ради від 28.02.2019 року  № 810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</si>
  <si>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</si>
  <si>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</si>
  <si>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</si>
  <si>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</si>
  <si>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</si>
  <si>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</si>
  <si>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</si>
  <si>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19 серпня 2022 року № 180)                                                                                                                                                                                                                      </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</si>
  <si>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r>
  </si>
  <si>
    <t>Додаток № 6.1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</si>
  <si>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</si>
  <si>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</si>
  <si>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</si>
  <si>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                                                                                                        </t>
    </r>
  </si>
  <si>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r>
  </si>
  <si>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19 серпня 2022 року № 180)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</si>
</sst>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indexed="55"/>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4" fillId="2" borderId="0" applyNumberFormat="0" applyBorder="0" applyAlignment="0" applyProtection="0"/>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0"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0" fillId="0" borderId="0">
      <alignment/>
      <protection/>
    </xf>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6" fillId="25" borderId="1" applyNumberFormat="0" applyAlignment="0" applyProtection="0"/>
    <xf numFmtId="0" fontId="157" fillId="26" borderId="2" applyNumberFormat="0" applyAlignment="0" applyProtection="0"/>
    <xf numFmtId="0" fontId="158"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9" fillId="0" borderId="3" applyNumberFormat="0" applyFill="0" applyAlignment="0" applyProtection="0"/>
    <xf numFmtId="0" fontId="160" fillId="0" borderId="4" applyNumberFormat="0" applyFill="0" applyAlignment="0" applyProtection="0"/>
    <xf numFmtId="0" fontId="161" fillId="0" borderId="5" applyNumberFormat="0" applyFill="0" applyAlignment="0" applyProtection="0"/>
    <xf numFmtId="0" fontId="161" fillId="0" borderId="0" applyNumberFormat="0" applyFill="0" applyBorder="0" applyAlignment="0" applyProtection="0"/>
    <xf numFmtId="0" fontId="162" fillId="0" borderId="6" applyNumberFormat="0" applyFill="0" applyAlignment="0" applyProtection="0"/>
    <xf numFmtId="0" fontId="163" fillId="27" borderId="7" applyNumberFormat="0" applyAlignment="0" applyProtection="0"/>
    <xf numFmtId="0" fontId="164" fillId="0" borderId="0" applyNumberFormat="0" applyFill="0" applyBorder="0" applyAlignment="0" applyProtection="0"/>
    <xf numFmtId="0" fontId="165"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6" fillId="29" borderId="0" applyNumberFormat="0" applyBorder="0" applyAlignment="0" applyProtection="0"/>
    <xf numFmtId="0" fontId="167"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8" fillId="0" borderId="9" applyNumberFormat="0" applyFill="0" applyAlignment="0" applyProtection="0"/>
    <xf numFmtId="0" fontId="28" fillId="0" borderId="0">
      <alignment/>
      <protection/>
    </xf>
    <xf numFmtId="0" fontId="169"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70" fillId="31" borderId="0" applyNumberFormat="0" applyBorder="0" applyAlignment="0" applyProtection="0"/>
  </cellStyleXfs>
  <cellXfs count="122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0" fontId="37" fillId="33" borderId="16" xfId="60" applyFont="1" applyFill="1" applyBorder="1" applyAlignment="1">
      <alignment horizontal="center" vertical="center" wrapText="1"/>
      <protection/>
    </xf>
    <xf numFmtId="0" fontId="37" fillId="33" borderId="16" xfId="61" applyFont="1" applyFill="1" applyBorder="1" applyAlignment="1">
      <alignment horizontal="center" vertical="top" wrapText="1"/>
      <protection/>
    </xf>
    <xf numFmtId="3" fontId="54"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4"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5" xfId="61" applyFont="1" applyBorder="1" applyAlignment="1">
      <alignment horizontal="center" vertical="center" wrapText="1"/>
      <protection/>
    </xf>
    <xf numFmtId="0" fontId="53" fillId="0" borderId="26" xfId="61" applyFont="1" applyFill="1" applyBorder="1">
      <alignment/>
      <protection/>
    </xf>
    <xf numFmtId="0" fontId="52" fillId="0" borderId="12"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4"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1" xfId="61" applyFont="1" applyFill="1" applyBorder="1" applyAlignment="1">
      <alignment horizontal="left" vertical="center" wrapText="1"/>
      <protection/>
    </xf>
    <xf numFmtId="49" fontId="68" fillId="0" borderId="34" xfId="60" applyNumberFormat="1" applyFont="1" applyBorder="1" applyAlignment="1">
      <alignment horizontal="center" vertical="center"/>
      <protection/>
    </xf>
    <xf numFmtId="49" fontId="68" fillId="0" borderId="29" xfId="60"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1" xfId="61" applyNumberFormat="1" applyFont="1" applyBorder="1" applyAlignment="1">
      <alignment horizontal="left" vertical="center" wrapText="1"/>
      <protection/>
    </xf>
    <xf numFmtId="0" fontId="68" fillId="0" borderId="33" xfId="61" applyFont="1" applyBorder="1" applyAlignment="1">
      <alignment horizontal="left" vertical="center" wrapText="1"/>
      <protection/>
    </xf>
    <xf numFmtId="49" fontId="68"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69" fillId="0" borderId="28" xfId="33" applyFont="1" applyBorder="1" applyAlignment="1">
      <alignment horizontal="left" wrapText="1"/>
      <protection/>
    </xf>
    <xf numFmtId="0" fontId="69" fillId="0" borderId="28" xfId="33" applyFont="1" applyBorder="1" applyAlignment="1">
      <alignment wrapText="1"/>
      <protection/>
    </xf>
    <xf numFmtId="0" fontId="69"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8" xfId="0" applyNumberFormat="1" applyFont="1" applyFill="1" applyBorder="1" applyAlignment="1" applyProtection="1">
      <alignment horizontal="center" vertical="top" wrapText="1"/>
      <protection/>
    </xf>
    <xf numFmtId="0" fontId="71"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2" xfId="60" applyNumberFormat="1" applyFont="1" applyBorder="1" applyAlignment="1">
      <alignment horizontal="center" vertical="center"/>
      <protection/>
    </xf>
    <xf numFmtId="0" fontId="72" fillId="0" borderId="34"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2"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0" xfId="54" applyNumberFormat="1" applyFont="1" applyFill="1" applyBorder="1" applyAlignment="1">
      <alignment horizontal="center" vertical="center"/>
      <protection/>
    </xf>
    <xf numFmtId="49" fontId="69" fillId="0" borderId="20" xfId="60" applyNumberFormat="1" applyFont="1" applyBorder="1" applyAlignment="1">
      <alignment horizontal="center" vertical="center"/>
      <protection/>
    </xf>
    <xf numFmtId="49" fontId="69"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19"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2"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0"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5"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29"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4"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49" fontId="57" fillId="34" borderId="17"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1"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69" fillId="34" borderId="23"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4"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9" xfId="61" applyFont="1" applyFill="1" applyBorder="1" applyAlignment="1">
      <alignment horizontal="right" vertical="center" wrapText="1"/>
      <protection/>
    </xf>
    <xf numFmtId="0" fontId="93" fillId="0" borderId="19"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9"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20"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9"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3"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4" fillId="34" borderId="38" xfId="0" applyNumberFormat="1" applyFont="1" applyFill="1" applyBorder="1" applyAlignment="1" applyProtection="1">
      <alignment horizontal="center" vertical="top" wrapText="1"/>
      <protection/>
    </xf>
    <xf numFmtId="0" fontId="104" fillId="34" borderId="38"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197" fontId="13" fillId="33" borderId="42" xfId="69" applyNumberFormat="1" applyFont="1" applyFill="1" applyBorder="1" applyAlignment="1">
      <alignment horizontal="center" vertical="center" wrapText="1"/>
      <protection/>
    </xf>
    <xf numFmtId="197" fontId="13" fillId="33" borderId="36" xfId="69"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197" fontId="13" fillId="33" borderId="27" xfId="69" applyNumberFormat="1" applyFont="1" applyFill="1" applyBorder="1" applyAlignment="1">
      <alignment horizontal="center" vertical="center" wrapText="1"/>
      <protection/>
    </xf>
    <xf numFmtId="197" fontId="13" fillId="33" borderId="19"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3"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0"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0"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6"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3" fontId="37" fillId="33" borderId="16"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3" borderId="16" xfId="61" applyNumberFormat="1" applyFont="1" applyFill="1" applyBorder="1" applyAlignment="1">
      <alignment horizontal="center" vertical="center"/>
      <protection/>
    </xf>
    <xf numFmtId="3" fontId="13" fillId="33" borderId="42" xfId="69" applyNumberFormat="1" applyFont="1" applyFill="1" applyBorder="1" applyAlignment="1">
      <alignment horizontal="center" vertical="center" wrapText="1"/>
      <protection/>
    </xf>
    <xf numFmtId="3" fontId="13" fillId="34" borderId="20"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13" fillId="33" borderId="20" xfId="61" applyNumberFormat="1" applyFont="1" applyFill="1" applyBorder="1" applyAlignment="1">
      <alignment horizontal="center" vertical="center"/>
      <protection/>
    </xf>
    <xf numFmtId="3" fontId="13" fillId="33" borderId="36" xfId="69" applyNumberFormat="1" applyFont="1" applyFill="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3" xfId="61" applyNumberFormat="1" applyFont="1" applyBorder="1" applyAlignment="1" applyProtection="1">
      <alignment horizontal="center" vertical="center" wrapText="1"/>
      <protection locked="0"/>
    </xf>
    <xf numFmtId="49" fontId="29" fillId="0" borderId="44" xfId="61" applyNumberFormat="1" applyFont="1" applyBorder="1" applyAlignment="1" applyProtection="1">
      <alignment horizontal="center" vertical="center" wrapText="1"/>
      <protection locked="0"/>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125" fillId="0" borderId="0" xfId="61" applyFont="1">
      <alignment/>
      <protection/>
    </xf>
    <xf numFmtId="3" fontId="13" fillId="33" borderId="19" xfId="69" applyNumberFormat="1" applyFont="1" applyFill="1" applyBorder="1" applyAlignment="1">
      <alignment horizontal="center" vertical="center" wrapText="1"/>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6"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47" xfId="60" applyNumberFormat="1" applyFont="1" applyFill="1" applyBorder="1" applyAlignment="1">
      <alignment horizontal="center" vertical="center"/>
      <protection/>
    </xf>
    <xf numFmtId="49" fontId="35" fillId="33" borderId="16" xfId="61" applyNumberFormat="1" applyFont="1" applyFill="1" applyBorder="1" applyAlignment="1">
      <alignment horizontal="center" vertical="center"/>
      <protection/>
    </xf>
    <xf numFmtId="0" fontId="126" fillId="0" borderId="0" xfId="61" applyFont="1" applyFill="1">
      <alignment/>
      <protection/>
    </xf>
    <xf numFmtId="49" fontId="127" fillId="33" borderId="37"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8" fillId="34" borderId="27" xfId="60" applyNumberFormat="1" applyFont="1" applyFill="1" applyBorder="1" applyAlignment="1">
      <alignment horizontal="center" vertical="center"/>
      <protection/>
    </xf>
    <xf numFmtId="49" fontId="68" fillId="34" borderId="16"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0" xfId="61" applyFont="1" applyFill="1" applyBorder="1">
      <alignment/>
      <protection/>
    </xf>
    <xf numFmtId="49" fontId="129"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8" fillId="34" borderId="29" xfId="61" applyFont="1" applyFill="1" applyBorder="1">
      <alignment/>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0" fontId="98"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7" borderId="10" xfId="60" applyNumberFormat="1" applyFont="1" applyFill="1" applyBorder="1" applyAlignment="1">
      <alignment horizontal="center" vertical="center"/>
      <protection/>
    </xf>
    <xf numFmtId="49" fontId="72" fillId="37" borderId="10" xfId="60" applyNumberFormat="1" applyFont="1" applyFill="1" applyBorder="1" applyAlignment="1">
      <alignment horizontal="center" vertical="center" wrapText="1"/>
      <protection/>
    </xf>
    <xf numFmtId="0" fontId="69" fillId="37" borderId="10" xfId="55" applyFont="1" applyFill="1" applyBorder="1" applyAlignment="1">
      <alignment horizontal="left" vertical="center" wrapText="1"/>
      <protection/>
    </xf>
    <xf numFmtId="3" fontId="72" fillId="37" borderId="10" xfId="61" applyNumberFormat="1" applyFont="1" applyFill="1" applyBorder="1" applyAlignment="1">
      <alignment horizontal="right"/>
      <protection/>
    </xf>
    <xf numFmtId="197" fontId="69" fillId="37" borderId="10" xfId="69" applyNumberFormat="1" applyFont="1" applyFill="1" applyBorder="1" applyAlignment="1">
      <alignment horizontal="center" vertical="center" wrapText="1"/>
      <protection/>
    </xf>
    <xf numFmtId="0" fontId="110" fillId="37" borderId="0" xfId="61" applyFont="1" applyFill="1">
      <alignment/>
      <protection/>
    </xf>
    <xf numFmtId="49" fontId="69" fillId="0" borderId="22" xfId="54" applyNumberFormat="1" applyFont="1" applyFill="1" applyBorder="1" applyAlignment="1">
      <alignment horizontal="center" vertical="center"/>
      <protection/>
    </xf>
    <xf numFmtId="49" fontId="69" fillId="37" borderId="10" xfId="54" applyNumberFormat="1" applyFont="1" applyFill="1" applyBorder="1" applyAlignment="1">
      <alignment horizontal="center" vertical="center"/>
      <protection/>
    </xf>
    <xf numFmtId="0" fontId="69" fillId="37"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5" fillId="38" borderId="50" xfId="61" applyNumberFormat="1" applyFont="1" applyFill="1" applyBorder="1" applyAlignment="1">
      <alignment horizontal="center" vertical="center"/>
      <protection/>
    </xf>
    <xf numFmtId="0" fontId="35" fillId="38" borderId="51" xfId="61" applyFont="1" applyFill="1" applyBorder="1" applyAlignment="1">
      <alignment horizontal="center" vertical="center" wrapText="1"/>
      <protection/>
    </xf>
    <xf numFmtId="49" fontId="35" fillId="38" borderId="30" xfId="61" applyNumberFormat="1" applyFont="1" applyFill="1" applyBorder="1" applyAlignment="1">
      <alignment horizontal="center" vertical="center"/>
      <protection/>
    </xf>
    <xf numFmtId="0" fontId="35" fillId="38" borderId="40" xfId="61" applyFont="1" applyFill="1" applyBorder="1" applyAlignment="1">
      <alignment horizontal="center" vertical="center" wrapText="1"/>
      <protection/>
    </xf>
    <xf numFmtId="49" fontId="129" fillId="38" borderId="49" xfId="61" applyNumberFormat="1" applyFont="1" applyFill="1" applyBorder="1" applyAlignment="1">
      <alignment horizontal="center" vertical="center"/>
      <protection/>
    </xf>
    <xf numFmtId="0" fontId="129" fillId="38" borderId="49" xfId="61" applyFont="1" applyFill="1" applyBorder="1" applyAlignment="1">
      <alignment horizontal="center" vertical="center" wrapText="1"/>
      <protection/>
    </xf>
    <xf numFmtId="4" fontId="35" fillId="38" borderId="49" xfId="61" applyNumberFormat="1" applyFont="1" applyFill="1" applyBorder="1" applyAlignment="1">
      <alignment horizontal="center" vertical="center" wrapText="1"/>
      <protection/>
    </xf>
    <xf numFmtId="4" fontId="68" fillId="34" borderId="1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1" fillId="37" borderId="0" xfId="60" applyNumberFormat="1" applyFont="1" applyFill="1">
      <alignment/>
      <protection/>
    </xf>
    <xf numFmtId="49" fontId="172" fillId="37" borderId="10" xfId="54" applyNumberFormat="1" applyFont="1" applyFill="1" applyBorder="1" applyAlignment="1">
      <alignment horizontal="center" vertical="center"/>
      <protection/>
    </xf>
    <xf numFmtId="0" fontId="171" fillId="37"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8" borderId="26" xfId="61" applyNumberFormat="1" applyFont="1" applyFill="1" applyBorder="1" applyAlignment="1">
      <alignment horizontal="center" vertical="center" wrapText="1"/>
      <protection/>
    </xf>
    <xf numFmtId="4" fontId="129" fillId="38" borderId="26" xfId="61" applyNumberFormat="1" applyFont="1" applyFill="1" applyBorder="1" applyAlignment="1">
      <alignment horizontal="center" vertical="center" wrapText="1"/>
      <protection/>
    </xf>
    <xf numFmtId="4" fontId="129" fillId="38" borderId="49" xfId="61" applyNumberFormat="1" applyFont="1" applyFill="1" applyBorder="1" applyAlignment="1">
      <alignment horizontal="center" vertical="center" wrapText="1"/>
      <protection/>
    </xf>
    <xf numFmtId="4" fontId="51" fillId="38" borderId="16" xfId="61" applyNumberFormat="1" applyFont="1" applyFill="1" applyBorder="1" applyAlignment="1">
      <alignment horizontal="center" vertical="top" wrapText="1"/>
      <protection/>
    </xf>
    <xf numFmtId="4" fontId="35" fillId="38" borderId="52" xfId="60" applyNumberFormat="1" applyFont="1" applyFill="1" applyBorder="1" applyAlignment="1">
      <alignment horizontal="center" vertical="center" wrapText="1"/>
      <protection/>
    </xf>
    <xf numFmtId="4" fontId="51" fillId="38" borderId="17" xfId="61"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8" fillId="34" borderId="19" xfId="61" applyNumberFormat="1" applyFont="1" applyFill="1" applyBorder="1" applyAlignment="1">
      <alignment horizontal="left" vertical="center" wrapText="1"/>
      <protection/>
    </xf>
    <xf numFmtId="4" fontId="68" fillId="0" borderId="19" xfId="61" applyNumberFormat="1" applyFont="1" applyBorder="1" applyAlignment="1">
      <alignment horizontal="right" vertical="center" wrapText="1"/>
      <protection/>
    </xf>
    <xf numFmtId="4" fontId="35" fillId="34" borderId="16" xfId="60" applyNumberFormat="1" applyFont="1" applyFill="1" applyBorder="1" applyAlignment="1">
      <alignment horizontal="center" vertical="center" wrapText="1"/>
      <protection/>
    </xf>
    <xf numFmtId="4" fontId="68" fillId="34" borderId="4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right" vertical="center" wrapText="1"/>
      <protection/>
    </xf>
    <xf numFmtId="4" fontId="57" fillId="34" borderId="23" xfId="60" applyNumberFormat="1" applyFont="1" applyFill="1" applyBorder="1" applyAlignment="1">
      <alignment horizontal="left" vertical="center" wrapText="1"/>
      <protection/>
    </xf>
    <xf numFmtId="4" fontId="37" fillId="34" borderId="16" xfId="60" applyNumberFormat="1" applyFont="1" applyFill="1" applyBorder="1" applyAlignment="1">
      <alignment horizontal="center" vertical="center" wrapText="1"/>
      <protection/>
    </xf>
    <xf numFmtId="4" fontId="37" fillId="34" borderId="16"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8" borderId="40"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9"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9"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2" fillId="37"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protection/>
    </xf>
    <xf numFmtId="2" fontId="174" fillId="37"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3"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wrapText="1"/>
      <protection/>
    </xf>
    <xf numFmtId="2" fontId="72"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6" borderId="10" xfId="61" applyNumberFormat="1" applyFont="1" applyFill="1" applyBorder="1" applyAlignment="1">
      <alignment horizontal="right" vertical="center" wrapText="1"/>
      <protection/>
    </xf>
    <xf numFmtId="4" fontId="94" fillId="36" borderId="10" xfId="61" applyNumberFormat="1" applyFont="1" applyFill="1" applyBorder="1" applyAlignment="1">
      <alignment horizontal="center" vertical="center" wrapText="1"/>
      <protection/>
    </xf>
    <xf numFmtId="4" fontId="93" fillId="36"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0"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4" fillId="38" borderId="0" xfId="61" applyFont="1" applyFill="1">
      <alignment/>
      <protection/>
    </xf>
    <xf numFmtId="49" fontId="34" fillId="38" borderId="10" xfId="60" applyNumberFormat="1" applyFont="1" applyFill="1" applyBorder="1" applyAlignment="1">
      <alignment horizontal="center" vertical="center" wrapText="1"/>
      <protection/>
    </xf>
    <xf numFmtId="0" fontId="48" fillId="40" borderId="10" xfId="61" applyFont="1" applyFill="1" applyBorder="1">
      <alignment/>
      <protection/>
    </xf>
    <xf numFmtId="197" fontId="44" fillId="40" borderId="10" xfId="69" applyNumberFormat="1" applyFont="1" applyFill="1" applyBorder="1" applyAlignment="1">
      <alignment horizontal="center" vertical="center" wrapText="1"/>
      <protection/>
    </xf>
    <xf numFmtId="197" fontId="44" fillId="40" borderId="10" xfId="69" applyNumberFormat="1" applyFont="1" applyFill="1" applyBorder="1" applyAlignment="1">
      <alignment vertical="center" wrapText="1"/>
      <protection/>
    </xf>
    <xf numFmtId="205" fontId="44" fillId="40" borderId="10" xfId="69" applyNumberFormat="1" applyFont="1" applyFill="1" applyBorder="1" applyAlignment="1">
      <alignment horizontal="center" vertical="center" wrapText="1"/>
      <protection/>
    </xf>
    <xf numFmtId="49" fontId="37" fillId="40" borderId="53" xfId="60" applyNumberFormat="1" applyFont="1" applyFill="1" applyBorder="1" applyAlignment="1">
      <alignment horizontal="center" vertical="center" wrapText="1"/>
      <protection/>
    </xf>
    <xf numFmtId="49" fontId="37" fillId="40" borderId="54" xfId="60" applyNumberFormat="1" applyFont="1" applyFill="1" applyBorder="1" applyAlignment="1">
      <alignment horizontal="center" vertical="center" wrapText="1"/>
      <protection/>
    </xf>
    <xf numFmtId="0" fontId="37" fillId="40" borderId="54" xfId="60" applyFont="1" applyFill="1" applyBorder="1" applyAlignment="1">
      <alignment horizontal="center" vertical="center" wrapText="1"/>
      <protection/>
    </xf>
    <xf numFmtId="0" fontId="37" fillId="40" borderId="54" xfId="61" applyFont="1" applyFill="1" applyBorder="1" applyAlignment="1">
      <alignment horizontal="center" vertical="center" wrapText="1"/>
      <protection/>
    </xf>
    <xf numFmtId="4" fontId="37" fillId="40" borderId="54" xfId="61" applyNumberFormat="1" applyFont="1" applyFill="1" applyBorder="1" applyAlignment="1">
      <alignment horizontal="center" vertical="center" wrapText="1"/>
      <protection/>
    </xf>
    <xf numFmtId="4" fontId="37" fillId="40" borderId="55" xfId="61" applyNumberFormat="1" applyFont="1" applyFill="1" applyBorder="1" applyAlignment="1">
      <alignment horizontal="center" vertical="center"/>
      <protection/>
    </xf>
    <xf numFmtId="4" fontId="37" fillId="40" borderId="11" xfId="61"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wrapText="1"/>
      <protection/>
    </xf>
    <xf numFmtId="0" fontId="37" fillId="40" borderId="10" xfId="6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protection/>
    </xf>
    <xf numFmtId="4" fontId="37" fillId="40" borderId="14" xfId="61" applyNumberFormat="1" applyFont="1" applyFill="1" applyBorder="1" applyAlignment="1">
      <alignment horizontal="center" vertical="center"/>
      <protection/>
    </xf>
    <xf numFmtId="49" fontId="73" fillId="40" borderId="10" xfId="60" applyNumberFormat="1" applyFont="1" applyFill="1" applyBorder="1" applyAlignment="1">
      <alignment horizontal="center" vertical="center"/>
      <protection/>
    </xf>
    <xf numFmtId="49" fontId="73" fillId="40" borderId="10" xfId="61" applyNumberFormat="1" applyFont="1" applyFill="1" applyBorder="1" applyAlignment="1">
      <alignment horizontal="center" vertical="center"/>
      <protection/>
    </xf>
    <xf numFmtId="0" fontId="73" fillId="40" borderId="10" xfId="61" applyFont="1" applyFill="1" applyBorder="1" applyAlignment="1">
      <alignment horizontal="center" vertical="center" wrapText="1"/>
      <protection/>
    </xf>
    <xf numFmtId="0" fontId="73" fillId="40" borderId="10" xfId="6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protection/>
    </xf>
    <xf numFmtId="4" fontId="73" fillId="40" borderId="10" xfId="61" applyNumberFormat="1" applyFont="1" applyFill="1" applyBorder="1" applyAlignment="1">
      <alignment horizontal="center" vertical="center"/>
      <protection/>
    </xf>
    <xf numFmtId="0" fontId="73" fillId="40" borderId="10" xfId="60" applyFont="1" applyFill="1" applyBorder="1" applyAlignment="1">
      <alignment horizontal="center" vertical="center" wrapText="1"/>
      <protection/>
    </xf>
    <xf numFmtId="0" fontId="37" fillId="40" borderId="10" xfId="60" applyFont="1" applyFill="1" applyBorder="1" applyAlignment="1">
      <alignment horizontal="center" vertical="center" wrapText="1"/>
      <protection/>
    </xf>
    <xf numFmtId="0" fontId="37" fillId="40" borderId="10" xfId="61" applyFont="1" applyFill="1" applyBorder="1" applyAlignment="1">
      <alignment horizontal="left" vertical="center" wrapText="1"/>
      <protection/>
    </xf>
    <xf numFmtId="4" fontId="37" fillId="40" borderId="10" xfId="61" applyNumberFormat="1" applyFont="1" applyFill="1" applyBorder="1" applyAlignment="1">
      <alignment horizontal="right" vertical="center" wrapText="1"/>
      <protection/>
    </xf>
    <xf numFmtId="4" fontId="37" fillId="40" borderId="10" xfId="61" applyNumberFormat="1" applyFont="1" applyFill="1" applyBorder="1" applyAlignment="1">
      <alignment horizontal="right" vertical="center"/>
      <protection/>
    </xf>
    <xf numFmtId="49" fontId="57" fillId="40" borderId="10" xfId="60" applyNumberFormat="1" applyFont="1" applyFill="1" applyBorder="1" applyAlignment="1">
      <alignment horizontal="center" vertical="center"/>
      <protection/>
    </xf>
    <xf numFmtId="0" fontId="96" fillId="40" borderId="10" xfId="61" applyFont="1" applyFill="1" applyBorder="1" applyAlignment="1">
      <alignment horizontal="center" vertical="center"/>
      <protection/>
    </xf>
    <xf numFmtId="49" fontId="121" fillId="40" borderId="10" xfId="61" applyNumberFormat="1" applyFont="1" applyFill="1" applyBorder="1" applyAlignment="1">
      <alignment horizontal="center" vertical="center"/>
      <protection/>
    </xf>
    <xf numFmtId="0" fontId="13" fillId="40" borderId="10" xfId="6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protection/>
    </xf>
    <xf numFmtId="4" fontId="122" fillId="40" borderId="10" xfId="61" applyNumberFormat="1" applyFont="1" applyFill="1" applyBorder="1" applyAlignment="1">
      <alignment horizontal="center" vertical="center"/>
      <protection/>
    </xf>
    <xf numFmtId="49" fontId="37" fillId="38" borderId="47"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6"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197" fontId="3" fillId="0" borderId="23" xfId="69" applyNumberFormat="1" applyFont="1" applyBorder="1" applyAlignment="1">
      <alignment horizontal="center" vertical="center" wrapText="1"/>
      <protection/>
    </xf>
    <xf numFmtId="0" fontId="69" fillId="33" borderId="19" xfId="61" applyFont="1" applyFill="1" applyBorder="1">
      <alignment/>
      <protection/>
    </xf>
    <xf numFmtId="0" fontId="21" fillId="0" borderId="10" xfId="61" applyFont="1" applyBorder="1">
      <alignment/>
      <protection/>
    </xf>
    <xf numFmtId="0" fontId="40" fillId="0" borderId="10" xfId="0" applyFont="1" applyBorder="1" applyAlignment="1">
      <alignment/>
    </xf>
    <xf numFmtId="0" fontId="13" fillId="37" borderId="10" xfId="55" applyFont="1" applyFill="1" applyBorder="1" applyAlignment="1">
      <alignment horizontal="left" vertical="center" wrapText="1"/>
      <protection/>
    </xf>
    <xf numFmtId="0" fontId="132" fillId="37" borderId="0" xfId="61" applyFont="1" applyFill="1">
      <alignment/>
      <protection/>
    </xf>
    <xf numFmtId="2" fontId="6" fillId="34"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39"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3" xfId="61" applyFont="1" applyBorder="1" applyAlignment="1">
      <alignment horizontal="center" vertical="center" wrapText="1"/>
      <protection/>
    </xf>
    <xf numFmtId="0" fontId="13" fillId="0" borderId="52" xfId="61" applyFont="1" applyBorder="1" applyAlignment="1">
      <alignment horizontal="center" vertical="center" wrapText="1"/>
      <protection/>
    </xf>
    <xf numFmtId="0" fontId="80" fillId="0" borderId="2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13" fillId="0" borderId="2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2" xfId="61" applyFont="1" applyBorder="1" applyAlignment="1" applyProtection="1">
      <alignment horizontal="center" vertical="center" wrapText="1"/>
      <protection locked="0"/>
    </xf>
    <xf numFmtId="0" fontId="13" fillId="0" borderId="50" xfId="61" applyFont="1" applyBorder="1" applyAlignment="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85" fillId="0" borderId="58"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51"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4" xfId="61" applyNumberFormat="1" applyFont="1" applyBorder="1" applyAlignment="1" applyProtection="1">
      <alignment horizontal="center" vertical="center" wrapText="1"/>
      <protection locked="0"/>
    </xf>
    <xf numFmtId="49" fontId="37" fillId="0" borderId="46"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5"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6" fillId="0" borderId="29" xfId="61" applyFont="1" applyFill="1" applyBorder="1" applyAlignment="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69" fillId="0" borderId="10" xfId="61" applyNumberFormat="1" applyFont="1" applyBorder="1" applyAlignment="1">
      <alignment horizontal="center"/>
      <protection/>
    </xf>
    <xf numFmtId="1" fontId="69"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0" fillId="0" borderId="29" xfId="33" applyFont="1" applyBorder="1" applyAlignment="1">
      <alignment horizontal="center"/>
      <protection/>
    </xf>
    <xf numFmtId="0" fontId="70" fillId="0" borderId="22" xfId="33" applyFont="1" applyBorder="1" applyAlignment="1">
      <alignment horizontal="center"/>
      <protection/>
    </xf>
    <xf numFmtId="0" fontId="70" fillId="0" borderId="60" xfId="33" applyFont="1" applyBorder="1" applyAlignment="1">
      <alignment horizontal="center"/>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50" xfId="61" applyFont="1" applyFill="1" applyBorder="1" applyAlignment="1">
      <alignment horizontal="center" wrapText="1"/>
      <protection/>
    </xf>
    <xf numFmtId="0" fontId="6" fillId="0" borderId="2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0"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6" xfId="61" applyFont="1" applyBorder="1" applyAlignment="1">
      <alignment horizontal="center" vertical="center" wrapText="1"/>
      <protection/>
    </xf>
    <xf numFmtId="49" fontId="6" fillId="0" borderId="54" xfId="69" applyNumberFormat="1" applyFont="1" applyBorder="1" applyAlignment="1" applyProtection="1">
      <alignment horizontal="center" vertical="center" wrapText="1"/>
      <protection locked="0"/>
    </xf>
    <xf numFmtId="49" fontId="6" fillId="0" borderId="52"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6"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6" xfId="61" applyFont="1" applyBorder="1" applyAlignment="1" applyProtection="1">
      <alignment horizontal="center" vertical="center" wrapText="1"/>
      <protection locked="0"/>
    </xf>
    <xf numFmtId="0" fontId="69"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4"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44" fillId="40"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2"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6" xfId="61" applyNumberFormat="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8" fillId="0" borderId="25" xfId="61" applyFont="1" applyBorder="1" applyAlignment="1" applyProtection="1">
      <alignment horizontal="left" wrapText="1"/>
      <protection locked="0"/>
    </xf>
    <xf numFmtId="0" fontId="68" fillId="0" borderId="36" xfId="61" applyFont="1" applyFill="1" applyBorder="1" applyAlignment="1">
      <alignment horizontal="left" vertical="center" wrapText="1"/>
      <protection/>
    </xf>
    <xf numFmtId="0" fontId="68" fillId="0" borderId="66" xfId="61" applyFont="1" applyFill="1" applyBorder="1" applyAlignment="1">
      <alignment horizontal="left" vertical="center" wrapText="1"/>
      <protection/>
    </xf>
    <xf numFmtId="0" fontId="68"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6"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6"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6"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6"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7" fillId="0" borderId="46"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2"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view="pageBreakPreview" zoomScale="80" zoomScaleNormal="80" zoomScaleSheetLayoutView="80" zoomScalePageLayoutView="0" workbookViewId="0" topLeftCell="A1">
      <selection activeCell="E1" sqref="E1:G3"/>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34" customFormat="1" ht="12.75" customHeight="1">
      <c r="A1" s="937"/>
      <c r="B1" s="938"/>
      <c r="C1" s="938"/>
      <c r="D1" s="931"/>
      <c r="E1" s="1020" t="s">
        <v>865</v>
      </c>
      <c r="F1" s="1020"/>
      <c r="G1" s="1020"/>
    </row>
    <row r="2" spans="1:7" s="934" customFormat="1" ht="18.75" customHeight="1">
      <c r="A2" s="937"/>
      <c r="B2" s="938"/>
      <c r="C2" s="938"/>
      <c r="D2" s="931"/>
      <c r="E2" s="1020"/>
      <c r="F2" s="1020"/>
      <c r="G2" s="1020"/>
    </row>
    <row r="3" spans="1:7" s="934" customFormat="1" ht="126" customHeight="1">
      <c r="A3" s="937"/>
      <c r="B3" s="938"/>
      <c r="C3" s="938"/>
      <c r="D3" s="931"/>
      <c r="E3" s="1020"/>
      <c r="F3" s="1020"/>
      <c r="G3" s="1020"/>
    </row>
    <row r="4" spans="1:6" ht="34.5" customHeight="1">
      <c r="A4" s="1030" t="s">
        <v>801</v>
      </c>
      <c r="B4" s="1030"/>
      <c r="C4" s="1030"/>
      <c r="D4" s="1030"/>
      <c r="E4" s="1030"/>
      <c r="F4" s="1030"/>
    </row>
    <row r="5" spans="1:6" ht="18.75">
      <c r="A5" s="1031">
        <v>25539000000</v>
      </c>
      <c r="B5" s="1031"/>
      <c r="C5" s="35"/>
      <c r="F5" s="31"/>
    </row>
    <row r="6" spans="1:6" s="5" customFormat="1" ht="20.25" customHeight="1">
      <c r="A6" s="1021" t="s">
        <v>577</v>
      </c>
      <c r="B6" s="1023" t="s">
        <v>100</v>
      </c>
      <c r="C6" s="1023" t="s">
        <v>646</v>
      </c>
      <c r="D6" s="1025" t="s">
        <v>383</v>
      </c>
      <c r="E6" s="1027" t="s">
        <v>384</v>
      </c>
      <c r="F6" s="1028"/>
    </row>
    <row r="7" spans="1:6" s="5" customFormat="1" ht="51.75" customHeight="1">
      <c r="A7" s="1022"/>
      <c r="B7" s="1024"/>
      <c r="C7" s="1029"/>
      <c r="D7" s="1026"/>
      <c r="E7" s="32" t="s">
        <v>385</v>
      </c>
      <c r="F7" s="33" t="s">
        <v>403</v>
      </c>
    </row>
    <row r="8" spans="1:6" s="18" customFormat="1" ht="22.5" customHeight="1">
      <c r="A8" s="17">
        <v>1</v>
      </c>
      <c r="B8" s="36">
        <v>2</v>
      </c>
      <c r="C8" s="36" t="s">
        <v>647</v>
      </c>
      <c r="D8" s="17" t="s">
        <v>648</v>
      </c>
      <c r="E8" s="17" t="s">
        <v>649</v>
      </c>
      <c r="F8" s="17" t="s">
        <v>650</v>
      </c>
    </row>
    <row r="9" spans="1:6" s="23" customFormat="1" ht="18" customHeight="1">
      <c r="A9" s="19">
        <v>10000000</v>
      </c>
      <c r="B9" s="37" t="s">
        <v>386</v>
      </c>
      <c r="C9" s="177">
        <f>D9+E9</f>
        <v>144816600</v>
      </c>
      <c r="D9" s="176">
        <f>D10+D18+D24+D32+D50</f>
        <v>144765600</v>
      </c>
      <c r="E9" s="176">
        <f>E10+E18+E24+E32+E50</f>
        <v>51000</v>
      </c>
      <c r="F9" s="166"/>
    </row>
    <row r="10" spans="1:6" s="5" customFormat="1" ht="37.5">
      <c r="A10" s="19">
        <v>11000000</v>
      </c>
      <c r="B10" s="24" t="s">
        <v>387</v>
      </c>
      <c r="C10" s="177">
        <f aca="true" t="shared" si="0" ref="C10:C112">D10+E10</f>
        <v>84808500</v>
      </c>
      <c r="D10" s="176">
        <f>SUM(D11,D16)</f>
        <v>84808500</v>
      </c>
      <c r="E10" s="167"/>
      <c r="F10" s="167"/>
    </row>
    <row r="11" spans="1:6" ht="18.75">
      <c r="A11" s="19">
        <v>11010000</v>
      </c>
      <c r="B11" s="24" t="s">
        <v>595</v>
      </c>
      <c r="C11" s="177">
        <f t="shared" si="0"/>
        <v>84733500</v>
      </c>
      <c r="D11" s="176">
        <f>SUM(D12,D13,D14,D15,)</f>
        <v>84733500</v>
      </c>
      <c r="E11" s="167"/>
      <c r="F11" s="167"/>
    </row>
    <row r="12" spans="1:6" ht="47.25">
      <c r="A12" s="10">
        <v>11010100</v>
      </c>
      <c r="B12" s="40" t="s">
        <v>685</v>
      </c>
      <c r="C12" s="177">
        <f t="shared" si="0"/>
        <v>67008400</v>
      </c>
      <c r="D12" s="183">
        <v>67008400</v>
      </c>
      <c r="E12" s="169"/>
      <c r="F12" s="169"/>
    </row>
    <row r="13" spans="1:6" ht="61.5" customHeight="1">
      <c r="A13" s="7">
        <v>11010200</v>
      </c>
      <c r="B13" s="53" t="s">
        <v>687</v>
      </c>
      <c r="C13" s="177">
        <f t="shared" si="0"/>
        <v>7187700</v>
      </c>
      <c r="D13" s="183">
        <v>7187700</v>
      </c>
      <c r="E13" s="169"/>
      <c r="F13" s="169"/>
    </row>
    <row r="14" spans="1:6" ht="47.25">
      <c r="A14" s="10">
        <v>11010400</v>
      </c>
      <c r="B14" s="54" t="s">
        <v>677</v>
      </c>
      <c r="C14" s="177">
        <f t="shared" si="0"/>
        <v>10297600</v>
      </c>
      <c r="D14" s="183">
        <v>10297600</v>
      </c>
      <c r="E14" s="169"/>
      <c r="F14" s="169"/>
    </row>
    <row r="15" spans="1:6" ht="31.5">
      <c r="A15" s="7">
        <v>11010500</v>
      </c>
      <c r="B15" s="55" t="s">
        <v>688</v>
      </c>
      <c r="C15" s="177">
        <f t="shared" si="0"/>
        <v>239800</v>
      </c>
      <c r="D15" s="183">
        <v>239800</v>
      </c>
      <c r="E15" s="169"/>
      <c r="F15" s="169"/>
    </row>
    <row r="16" spans="1:6" ht="18" customHeight="1">
      <c r="A16" s="19">
        <v>11020000</v>
      </c>
      <c r="B16" s="24" t="s">
        <v>388</v>
      </c>
      <c r="C16" s="177">
        <f t="shared" si="0"/>
        <v>75000</v>
      </c>
      <c r="D16" s="176">
        <f>D17</f>
        <v>75000</v>
      </c>
      <c r="E16" s="167"/>
      <c r="F16" s="167"/>
    </row>
    <row r="17" spans="1:6" s="6" customFormat="1" ht="31.5">
      <c r="A17" s="7">
        <v>11020200</v>
      </c>
      <c r="B17" s="4" t="s">
        <v>597</v>
      </c>
      <c r="C17" s="177">
        <f t="shared" si="0"/>
        <v>75000</v>
      </c>
      <c r="D17" s="183">
        <v>75000</v>
      </c>
      <c r="E17" s="168"/>
      <c r="F17" s="168"/>
    </row>
    <row r="18" spans="1:6" s="5" customFormat="1" ht="37.5">
      <c r="A18" s="19">
        <v>13000000</v>
      </c>
      <c r="B18" s="24" t="s">
        <v>684</v>
      </c>
      <c r="C18" s="177">
        <f t="shared" si="0"/>
        <v>8372600</v>
      </c>
      <c r="D18" s="176">
        <f>SUM(D19,D22)</f>
        <v>8372600</v>
      </c>
      <c r="E18" s="167"/>
      <c r="F18" s="167"/>
    </row>
    <row r="19" spans="1:6" s="5" customFormat="1" ht="21" customHeight="1">
      <c r="A19" s="19">
        <v>13010000</v>
      </c>
      <c r="B19" s="24" t="s">
        <v>611</v>
      </c>
      <c r="C19" s="177">
        <f t="shared" si="0"/>
        <v>8352400</v>
      </c>
      <c r="D19" s="185">
        <f>SUM(D20,D21)</f>
        <v>8352400</v>
      </c>
      <c r="E19" s="167"/>
      <c r="F19" s="167"/>
    </row>
    <row r="20" spans="1:6" s="5" customFormat="1" ht="48.75" customHeight="1">
      <c r="A20" s="7">
        <v>13010100</v>
      </c>
      <c r="B20" s="4" t="s">
        <v>226</v>
      </c>
      <c r="C20" s="177">
        <f t="shared" si="0"/>
        <v>4613800</v>
      </c>
      <c r="D20" s="183">
        <v>4613800</v>
      </c>
      <c r="E20" s="167"/>
      <c r="F20" s="167"/>
    </row>
    <row r="21" spans="1:6" s="6" customFormat="1" ht="63">
      <c r="A21" s="7">
        <v>13010200</v>
      </c>
      <c r="B21" s="4" t="s">
        <v>312</v>
      </c>
      <c r="C21" s="177">
        <f t="shared" si="0"/>
        <v>3738600</v>
      </c>
      <c r="D21" s="183">
        <v>3738600</v>
      </c>
      <c r="E21" s="168"/>
      <c r="F21" s="168"/>
    </row>
    <row r="22" spans="1:6" s="6" customFormat="1" ht="18.75">
      <c r="A22" s="19">
        <v>13030000</v>
      </c>
      <c r="B22" s="24" t="s">
        <v>277</v>
      </c>
      <c r="C22" s="177">
        <f t="shared" si="0"/>
        <v>20200</v>
      </c>
      <c r="D22" s="176">
        <f>SUM(D23)</f>
        <v>20200</v>
      </c>
      <c r="E22" s="167"/>
      <c r="F22" s="167"/>
    </row>
    <row r="23" spans="1:6" s="6" customFormat="1" ht="31.5">
      <c r="A23" s="7">
        <v>13030100</v>
      </c>
      <c r="B23" s="4" t="s">
        <v>278</v>
      </c>
      <c r="C23" s="177">
        <f t="shared" si="0"/>
        <v>20200</v>
      </c>
      <c r="D23" s="183">
        <v>20200</v>
      </c>
      <c r="E23" s="168"/>
      <c r="F23" s="168"/>
    </row>
    <row r="24" spans="1:6" s="44" customFormat="1" ht="26.25" customHeight="1">
      <c r="A24" s="180">
        <v>14000000</v>
      </c>
      <c r="B24" s="180" t="s">
        <v>642</v>
      </c>
      <c r="C24" s="177">
        <f t="shared" si="0"/>
        <v>5236500</v>
      </c>
      <c r="D24" s="176">
        <f>SUM(D25,D27,D29)</f>
        <v>5236500</v>
      </c>
      <c r="E24" s="170"/>
      <c r="F24" s="170"/>
    </row>
    <row r="25" spans="1:6" s="44" customFormat="1" ht="36.75" customHeight="1">
      <c r="A25" s="180">
        <v>14020000</v>
      </c>
      <c r="B25" s="181" t="s">
        <v>643</v>
      </c>
      <c r="C25" s="177">
        <f t="shared" si="0"/>
        <v>720200</v>
      </c>
      <c r="D25" s="176">
        <f>SUM(D26)</f>
        <v>720200</v>
      </c>
      <c r="E25" s="170"/>
      <c r="F25" s="170"/>
    </row>
    <row r="26" spans="1:6" s="44" customFormat="1" ht="18.75">
      <c r="A26" s="1015">
        <v>14021900</v>
      </c>
      <c r="B26" s="1015" t="s">
        <v>644</v>
      </c>
      <c r="C26" s="177">
        <f t="shared" si="0"/>
        <v>720200</v>
      </c>
      <c r="D26" s="176">
        <v>720200</v>
      </c>
      <c r="E26" s="170"/>
      <c r="F26" s="170"/>
    </row>
    <row r="27" spans="1:6" s="44" customFormat="1" ht="37.5" customHeight="1">
      <c r="A27" s="180">
        <v>14030000</v>
      </c>
      <c r="B27" s="181" t="s">
        <v>645</v>
      </c>
      <c r="C27" s="177">
        <f t="shared" si="0"/>
        <v>2486100</v>
      </c>
      <c r="D27" s="176">
        <f>SUM(D28)</f>
        <v>2486100</v>
      </c>
      <c r="E27" s="170"/>
      <c r="F27" s="170"/>
    </row>
    <row r="28" spans="1:6" s="44" customFormat="1" ht="24.75" customHeight="1">
      <c r="A28" s="1015">
        <v>14031900</v>
      </c>
      <c r="B28" s="1015" t="s">
        <v>644</v>
      </c>
      <c r="C28" s="177">
        <f t="shared" si="0"/>
        <v>2486100</v>
      </c>
      <c r="D28" s="176">
        <v>2486100</v>
      </c>
      <c r="E28" s="170"/>
      <c r="F28" s="170"/>
    </row>
    <row r="29" spans="1:6" s="44" customFormat="1" ht="57.75" customHeight="1">
      <c r="A29" s="180">
        <v>14040000</v>
      </c>
      <c r="B29" s="181" t="s">
        <v>828</v>
      </c>
      <c r="C29" s="177">
        <f t="shared" si="0"/>
        <v>2030200</v>
      </c>
      <c r="D29" s="176">
        <f>SUM(D30:D31)</f>
        <v>2030200</v>
      </c>
      <c r="E29" s="170"/>
      <c r="F29" s="170"/>
    </row>
    <row r="30" spans="1:6" s="44" customFormat="1" ht="131.25">
      <c r="A30" s="180">
        <v>14040100</v>
      </c>
      <c r="B30" s="181" t="s">
        <v>822</v>
      </c>
      <c r="C30" s="177">
        <f t="shared" si="0"/>
        <v>27450</v>
      </c>
      <c r="D30" s="176">
        <v>27450</v>
      </c>
      <c r="E30" s="170"/>
      <c r="F30" s="170"/>
    </row>
    <row r="31" spans="1:6" s="44" customFormat="1" ht="96.75" customHeight="1">
      <c r="A31" s="180">
        <v>14040200</v>
      </c>
      <c r="B31" s="181" t="s">
        <v>823</v>
      </c>
      <c r="C31" s="177">
        <f t="shared" si="0"/>
        <v>2002750</v>
      </c>
      <c r="D31" s="176">
        <v>2002750</v>
      </c>
      <c r="E31" s="170"/>
      <c r="F31" s="170"/>
    </row>
    <row r="32" spans="1:6" ht="18" customHeight="1">
      <c r="A32" s="19">
        <v>18000000</v>
      </c>
      <c r="B32" s="24" t="s">
        <v>618</v>
      </c>
      <c r="C32" s="177">
        <f t="shared" si="0"/>
        <v>46348000</v>
      </c>
      <c r="D32" s="176">
        <f>D33+D43+D46</f>
        <v>46348000</v>
      </c>
      <c r="E32" s="167"/>
      <c r="F32" s="167"/>
    </row>
    <row r="33" spans="1:6" ht="18" customHeight="1">
      <c r="A33" s="19">
        <v>18010000</v>
      </c>
      <c r="B33" s="24" t="s">
        <v>619</v>
      </c>
      <c r="C33" s="177">
        <f t="shared" si="0"/>
        <v>28353900</v>
      </c>
      <c r="D33" s="176">
        <f>D34+D35+D36+D37+D38+D39+D40+D41+D42</f>
        <v>28353900</v>
      </c>
      <c r="E33" s="168"/>
      <c r="F33" s="168"/>
    </row>
    <row r="34" spans="1:6" ht="45.75" customHeight="1">
      <c r="A34" s="10">
        <v>18010100</v>
      </c>
      <c r="B34" s="40" t="s">
        <v>651</v>
      </c>
      <c r="C34" s="186">
        <f t="shared" si="0"/>
        <v>11120</v>
      </c>
      <c r="D34" s="183">
        <v>11120</v>
      </c>
      <c r="E34" s="168"/>
      <c r="F34" s="168"/>
    </row>
    <row r="35" spans="1:6" ht="47.25">
      <c r="A35" s="10">
        <v>18010200</v>
      </c>
      <c r="B35" s="40" t="s">
        <v>620</v>
      </c>
      <c r="C35" s="186">
        <f t="shared" si="0"/>
        <v>85900</v>
      </c>
      <c r="D35" s="183">
        <v>85900</v>
      </c>
      <c r="E35" s="123"/>
      <c r="F35" s="168"/>
    </row>
    <row r="36" spans="1:6" ht="47.25">
      <c r="A36" s="10">
        <v>18010300</v>
      </c>
      <c r="B36" s="40" t="s">
        <v>689</v>
      </c>
      <c r="C36" s="186">
        <f t="shared" si="0"/>
        <v>49100</v>
      </c>
      <c r="D36" s="183">
        <v>49100</v>
      </c>
      <c r="E36" s="168"/>
      <c r="F36" s="168"/>
    </row>
    <row r="37" spans="1:6" ht="47.25">
      <c r="A37" s="10">
        <v>18010400</v>
      </c>
      <c r="B37" s="40" t="s">
        <v>641</v>
      </c>
      <c r="C37" s="186">
        <f>SUM(D37,E37)</f>
        <v>994280</v>
      </c>
      <c r="D37" s="183">
        <v>994280</v>
      </c>
      <c r="E37" s="168" t="s">
        <v>691</v>
      </c>
      <c r="F37" s="168"/>
    </row>
    <row r="38" spans="1:6" s="43" customFormat="1" ht="18.75">
      <c r="A38" s="10">
        <v>18010500</v>
      </c>
      <c r="B38" s="40" t="s">
        <v>578</v>
      </c>
      <c r="C38" s="182">
        <f t="shared" si="0"/>
        <v>4660300</v>
      </c>
      <c r="D38" s="183">
        <v>4660300</v>
      </c>
      <c r="E38" s="168"/>
      <c r="F38" s="168"/>
    </row>
    <row r="39" spans="1:6" s="43" customFormat="1" ht="18.75">
      <c r="A39" s="10">
        <v>18010600</v>
      </c>
      <c r="B39" s="40" t="s">
        <v>579</v>
      </c>
      <c r="C39" s="182">
        <f t="shared" si="0"/>
        <v>18440400</v>
      </c>
      <c r="D39" s="183">
        <v>18440400</v>
      </c>
      <c r="E39" s="168"/>
      <c r="F39" s="168"/>
    </row>
    <row r="40" spans="1:6" s="43" customFormat="1" ht="18.75">
      <c r="A40" s="10">
        <v>18010700</v>
      </c>
      <c r="B40" s="40" t="s">
        <v>591</v>
      </c>
      <c r="C40" s="182">
        <f t="shared" si="0"/>
        <v>880000</v>
      </c>
      <c r="D40" s="183">
        <v>880000</v>
      </c>
      <c r="E40" s="168"/>
      <c r="F40" s="168"/>
    </row>
    <row r="41" spans="1:6" s="43" customFormat="1" ht="18.75">
      <c r="A41" s="10">
        <v>18010900</v>
      </c>
      <c r="B41" s="40" t="s">
        <v>592</v>
      </c>
      <c r="C41" s="182">
        <f t="shared" si="0"/>
        <v>3232800</v>
      </c>
      <c r="D41" s="183">
        <v>3232800</v>
      </c>
      <c r="E41" s="168"/>
      <c r="F41" s="168"/>
    </row>
    <row r="42" spans="1:6" s="43" customFormat="1" ht="18.75">
      <c r="A42" s="10">
        <v>18011000</v>
      </c>
      <c r="B42" s="40" t="s">
        <v>621</v>
      </c>
      <c r="C42" s="182">
        <f t="shared" si="0"/>
        <v>0</v>
      </c>
      <c r="D42" s="183"/>
      <c r="E42" s="168"/>
      <c r="F42" s="168"/>
    </row>
    <row r="43" spans="1:6" s="51" customFormat="1" ht="18" customHeight="1">
      <c r="A43" s="188">
        <v>18030000</v>
      </c>
      <c r="B43" s="189" t="s">
        <v>596</v>
      </c>
      <c r="C43" s="177">
        <f t="shared" si="0"/>
        <v>36100</v>
      </c>
      <c r="D43" s="176">
        <f>SUM(D44:D45)</f>
        <v>36100</v>
      </c>
      <c r="E43" s="169"/>
      <c r="F43" s="169"/>
    </row>
    <row r="44" spans="1:6" ht="18" customHeight="1">
      <c r="A44" s="7">
        <v>18030100</v>
      </c>
      <c r="B44" s="4" t="s">
        <v>599</v>
      </c>
      <c r="C44" s="182">
        <f t="shared" si="0"/>
        <v>30000</v>
      </c>
      <c r="D44" s="183">
        <v>30000</v>
      </c>
      <c r="E44" s="168"/>
      <c r="F44" s="168"/>
    </row>
    <row r="45" spans="1:6" ht="18" customHeight="1">
      <c r="A45" s="7">
        <v>18030200</v>
      </c>
      <c r="B45" s="4" t="s">
        <v>600</v>
      </c>
      <c r="C45" s="182">
        <f t="shared" si="0"/>
        <v>6100</v>
      </c>
      <c r="D45" s="183">
        <v>6100</v>
      </c>
      <c r="E45" s="168"/>
      <c r="F45" s="168"/>
    </row>
    <row r="46" spans="1:6" s="43" customFormat="1" ht="18" customHeight="1">
      <c r="A46" s="188">
        <v>18050000</v>
      </c>
      <c r="B46" s="189" t="s">
        <v>601</v>
      </c>
      <c r="C46" s="177">
        <f t="shared" si="0"/>
        <v>17958000</v>
      </c>
      <c r="D46" s="176">
        <f>SUM(D47,D48,D49)</f>
        <v>17958000</v>
      </c>
      <c r="E46" s="171"/>
      <c r="F46" s="171"/>
    </row>
    <row r="47" spans="1:6" ht="18" customHeight="1">
      <c r="A47" s="7">
        <v>18050300</v>
      </c>
      <c r="B47" s="4" t="s">
        <v>602</v>
      </c>
      <c r="C47" s="182">
        <f t="shared" si="0"/>
        <v>1290100</v>
      </c>
      <c r="D47" s="183">
        <v>1290100</v>
      </c>
      <c r="E47" s="169"/>
      <c r="F47" s="169"/>
    </row>
    <row r="48" spans="1:6" ht="18" customHeight="1">
      <c r="A48" s="10">
        <v>18050400</v>
      </c>
      <c r="B48" s="40" t="s">
        <v>603</v>
      </c>
      <c r="C48" s="182">
        <f t="shared" si="0"/>
        <v>11248200</v>
      </c>
      <c r="D48" s="183">
        <v>11248200</v>
      </c>
      <c r="E48" s="169"/>
      <c r="F48" s="169"/>
    </row>
    <row r="49" spans="1:11" ht="66" customHeight="1">
      <c r="A49" s="8">
        <v>18050500</v>
      </c>
      <c r="B49" s="55" t="s">
        <v>678</v>
      </c>
      <c r="C49" s="182">
        <f t="shared" si="0"/>
        <v>5419700</v>
      </c>
      <c r="D49" s="183">
        <v>5419700</v>
      </c>
      <c r="E49" s="174">
        <v>0</v>
      </c>
      <c r="F49" s="169"/>
      <c r="G49" s="47"/>
      <c r="H49" s="47"/>
      <c r="I49" s="47"/>
      <c r="J49" s="47"/>
      <c r="K49" s="47"/>
    </row>
    <row r="50" spans="1:6" s="45" customFormat="1" ht="18" customHeight="1">
      <c r="A50" s="19">
        <v>19000000</v>
      </c>
      <c r="B50" s="24" t="s">
        <v>604</v>
      </c>
      <c r="C50" s="177">
        <f t="shared" si="0"/>
        <v>51000</v>
      </c>
      <c r="D50" s="176">
        <f>D51</f>
        <v>0</v>
      </c>
      <c r="E50" s="125">
        <f>E51</f>
        <v>51000</v>
      </c>
      <c r="F50" s="167"/>
    </row>
    <row r="51" spans="1:6" ht="18" customHeight="1">
      <c r="A51" s="19">
        <v>19010000</v>
      </c>
      <c r="B51" s="24" t="s">
        <v>605</v>
      </c>
      <c r="C51" s="186">
        <f t="shared" si="0"/>
        <v>51000</v>
      </c>
      <c r="D51" s="187">
        <f>SUM(D52:D54)</f>
        <v>0</v>
      </c>
      <c r="E51" s="174">
        <f>SUM(E52,E53,E54)</f>
        <v>51000</v>
      </c>
      <c r="F51" s="169"/>
    </row>
    <row r="52" spans="1:6" ht="33" customHeight="1">
      <c r="A52" s="7">
        <v>19010100</v>
      </c>
      <c r="B52" s="4" t="s">
        <v>606</v>
      </c>
      <c r="C52" s="182">
        <f t="shared" si="0"/>
        <v>28100</v>
      </c>
      <c r="D52" s="183"/>
      <c r="E52" s="175">
        <v>28100</v>
      </c>
      <c r="F52" s="169"/>
    </row>
    <row r="53" spans="1:6" ht="31.5">
      <c r="A53" s="10">
        <v>19010200</v>
      </c>
      <c r="B53" s="40" t="s">
        <v>612</v>
      </c>
      <c r="C53" s="182">
        <f t="shared" si="0"/>
        <v>2600</v>
      </c>
      <c r="D53" s="183"/>
      <c r="E53" s="174">
        <v>2600</v>
      </c>
      <c r="F53" s="169"/>
    </row>
    <row r="54" spans="1:6" ht="47.25">
      <c r="A54" s="7">
        <v>19010300</v>
      </c>
      <c r="B54" s="4" t="s">
        <v>613</v>
      </c>
      <c r="C54" s="182">
        <f t="shared" si="0"/>
        <v>20300</v>
      </c>
      <c r="D54" s="183"/>
      <c r="E54" s="175">
        <v>20300</v>
      </c>
      <c r="F54" s="169"/>
    </row>
    <row r="55" spans="1:6" s="23" customFormat="1" ht="18" customHeight="1">
      <c r="A55" s="19">
        <v>20000000</v>
      </c>
      <c r="B55" s="37" t="s">
        <v>389</v>
      </c>
      <c r="C55" s="177">
        <f t="shared" si="0"/>
        <v>2609900</v>
      </c>
      <c r="D55" s="176">
        <f>D56+D61+D74+D80</f>
        <v>1061400</v>
      </c>
      <c r="E55" s="176">
        <f>E56+E61+E74+E80</f>
        <v>1548500</v>
      </c>
      <c r="F55" s="176">
        <f>F56+F61+F74+F80</f>
        <v>0</v>
      </c>
    </row>
    <row r="56" spans="1:6" s="5" customFormat="1" ht="18" customHeight="1">
      <c r="A56" s="19">
        <v>21000000</v>
      </c>
      <c r="B56" s="24" t="s">
        <v>390</v>
      </c>
      <c r="C56" s="177">
        <f t="shared" si="0"/>
        <v>27200</v>
      </c>
      <c r="D56" s="176">
        <f>SUM(D57:D58,D60)</f>
        <v>27200</v>
      </c>
      <c r="E56" s="167"/>
      <c r="F56" s="167"/>
    </row>
    <row r="57" spans="1:6" s="5" customFormat="1" ht="45.75" customHeight="1" hidden="1">
      <c r="A57" s="10">
        <v>21010300</v>
      </c>
      <c r="B57" s="54" t="s">
        <v>679</v>
      </c>
      <c r="C57" s="177">
        <f t="shared" si="0"/>
        <v>0</v>
      </c>
      <c r="D57" s="183">
        <v>0</v>
      </c>
      <c r="E57" s="168"/>
      <c r="F57" s="168"/>
    </row>
    <row r="58" spans="1:6" ht="18.75" customHeight="1">
      <c r="A58" s="8">
        <v>21080000</v>
      </c>
      <c r="B58" s="3" t="s">
        <v>395</v>
      </c>
      <c r="C58" s="186">
        <f t="shared" si="0"/>
        <v>27200</v>
      </c>
      <c r="D58" s="187">
        <v>27200</v>
      </c>
      <c r="E58" s="169"/>
      <c r="F58" s="169"/>
    </row>
    <row r="59" spans="1:6" s="6" customFormat="1" ht="18" customHeight="1">
      <c r="A59" s="7">
        <v>21081100</v>
      </c>
      <c r="B59" s="4" t="s">
        <v>404</v>
      </c>
      <c r="C59" s="182">
        <f t="shared" si="0"/>
        <v>27200</v>
      </c>
      <c r="D59" s="183">
        <v>27200</v>
      </c>
      <c r="E59" s="168"/>
      <c r="F59" s="168"/>
    </row>
    <row r="60" spans="1:6" s="6" customFormat="1" ht="46.5" customHeight="1">
      <c r="A60" s="53">
        <v>21081500</v>
      </c>
      <c r="B60" s="53" t="s">
        <v>760</v>
      </c>
      <c r="C60" s="182">
        <f t="shared" si="0"/>
        <v>0</v>
      </c>
      <c r="D60" s="183">
        <v>0</v>
      </c>
      <c r="E60" s="168"/>
      <c r="F60" s="168"/>
    </row>
    <row r="61" spans="1:6" s="5" customFormat="1" ht="37.5">
      <c r="A61" s="19">
        <v>22000000</v>
      </c>
      <c r="B61" s="24" t="s">
        <v>391</v>
      </c>
      <c r="C61" s="177">
        <f t="shared" si="0"/>
        <v>998100</v>
      </c>
      <c r="D61" s="176">
        <f>SUM(D64,D68,D70,D73)</f>
        <v>998100</v>
      </c>
      <c r="E61" s="167"/>
      <c r="F61" s="167"/>
    </row>
    <row r="62" spans="1:6" s="5" customFormat="1" ht="18.75" hidden="1">
      <c r="A62" s="188">
        <v>22010000</v>
      </c>
      <c r="B62" s="189" t="s">
        <v>598</v>
      </c>
      <c r="C62" s="165">
        <f t="shared" si="0"/>
        <v>0</v>
      </c>
      <c r="D62" s="166">
        <f>D63</f>
        <v>0</v>
      </c>
      <c r="E62" s="167"/>
      <c r="F62" s="167"/>
    </row>
    <row r="63" spans="1:6" s="5" customFormat="1" ht="56.25" hidden="1">
      <c r="A63" s="190">
        <v>22010300</v>
      </c>
      <c r="B63" s="191" t="s">
        <v>614</v>
      </c>
      <c r="C63" s="165">
        <f t="shared" si="0"/>
        <v>0</v>
      </c>
      <c r="D63" s="166"/>
      <c r="E63" s="167"/>
      <c r="F63" s="167"/>
    </row>
    <row r="64" spans="1:6" s="5" customFormat="1" ht="20.25" customHeight="1">
      <c r="A64" s="19">
        <v>2201000</v>
      </c>
      <c r="B64" s="24" t="s">
        <v>686</v>
      </c>
      <c r="C64" s="177">
        <f>SUM(C65:C67)</f>
        <v>855700</v>
      </c>
      <c r="D64" s="176">
        <f>SUM(D65,D66,D67)</f>
        <v>855700</v>
      </c>
      <c r="E64" s="167"/>
      <c r="F64" s="167"/>
    </row>
    <row r="65" spans="1:6" s="5" customFormat="1" ht="53.25" customHeight="1">
      <c r="A65" s="126">
        <v>22010300</v>
      </c>
      <c r="B65" s="126" t="s">
        <v>609</v>
      </c>
      <c r="C65" s="177">
        <f t="shared" si="0"/>
        <v>1700</v>
      </c>
      <c r="D65" s="176">
        <v>1700</v>
      </c>
      <c r="E65" s="167"/>
      <c r="F65" s="167"/>
    </row>
    <row r="66" spans="1:6" s="5" customFormat="1" ht="19.5" customHeight="1">
      <c r="A66" s="56">
        <v>22012500</v>
      </c>
      <c r="B66" s="57" t="s">
        <v>680</v>
      </c>
      <c r="C66" s="177">
        <f t="shared" si="0"/>
        <v>464000</v>
      </c>
      <c r="D66" s="185">
        <v>464000</v>
      </c>
      <c r="E66" s="170"/>
      <c r="F66" s="170"/>
    </row>
    <row r="67" spans="1:6" s="5" customFormat="1" ht="34.5" customHeight="1">
      <c r="A67" s="127">
        <v>22012600</v>
      </c>
      <c r="B67" s="126" t="s">
        <v>610</v>
      </c>
      <c r="C67" s="177">
        <f t="shared" si="0"/>
        <v>390000</v>
      </c>
      <c r="D67" s="185">
        <v>390000</v>
      </c>
      <c r="E67" s="170"/>
      <c r="F67" s="170"/>
    </row>
    <row r="68" spans="1:6" ht="37.5">
      <c r="A68" s="19">
        <v>22080000</v>
      </c>
      <c r="B68" s="24" t="s">
        <v>576</v>
      </c>
      <c r="C68" s="177">
        <f t="shared" si="0"/>
        <v>108000</v>
      </c>
      <c r="D68" s="176">
        <f>D69</f>
        <v>108000</v>
      </c>
      <c r="E68" s="167"/>
      <c r="F68" s="167"/>
    </row>
    <row r="69" spans="1:6" s="6" customFormat="1" ht="31.5">
      <c r="A69" s="10">
        <v>22080400</v>
      </c>
      <c r="B69" s="40" t="s">
        <v>392</v>
      </c>
      <c r="C69" s="186">
        <f t="shared" si="0"/>
        <v>108000</v>
      </c>
      <c r="D69" s="183">
        <v>108000</v>
      </c>
      <c r="E69" s="168"/>
      <c r="F69" s="168"/>
    </row>
    <row r="70" spans="1:6" ht="18" customHeight="1">
      <c r="A70" s="19">
        <v>22090000</v>
      </c>
      <c r="B70" s="24" t="s">
        <v>393</v>
      </c>
      <c r="C70" s="177">
        <f t="shared" si="0"/>
        <v>4400</v>
      </c>
      <c r="D70" s="176">
        <f>SUM(D71,D72)</f>
        <v>4400</v>
      </c>
      <c r="E70" s="167"/>
      <c r="F70" s="167"/>
    </row>
    <row r="71" spans="1:6" ht="47.25">
      <c r="A71" s="10">
        <v>22090100</v>
      </c>
      <c r="B71" s="40" t="s">
        <v>593</v>
      </c>
      <c r="C71" s="182">
        <f t="shared" si="0"/>
        <v>1200</v>
      </c>
      <c r="D71" s="183">
        <v>1200</v>
      </c>
      <c r="E71" s="169"/>
      <c r="F71" s="169"/>
    </row>
    <row r="72" spans="1:6" ht="47.25">
      <c r="A72" s="58">
        <v>22090400</v>
      </c>
      <c r="B72" s="53" t="s">
        <v>575</v>
      </c>
      <c r="C72" s="182">
        <f t="shared" si="0"/>
        <v>3200</v>
      </c>
      <c r="D72" s="183">
        <v>3200</v>
      </c>
      <c r="E72" s="169"/>
      <c r="F72" s="169"/>
    </row>
    <row r="73" spans="1:6" ht="131.25">
      <c r="A73" s="541">
        <v>22130000</v>
      </c>
      <c r="B73" s="542" t="s">
        <v>548</v>
      </c>
      <c r="C73" s="547">
        <f t="shared" si="0"/>
        <v>30000</v>
      </c>
      <c r="D73" s="548">
        <v>30000</v>
      </c>
      <c r="E73" s="169"/>
      <c r="F73" s="169"/>
    </row>
    <row r="74" spans="1:6" s="5" customFormat="1" ht="18" customHeight="1">
      <c r="A74" s="19">
        <v>24000000</v>
      </c>
      <c r="B74" s="24" t="s">
        <v>394</v>
      </c>
      <c r="C74" s="177">
        <f t="shared" si="0"/>
        <v>41100</v>
      </c>
      <c r="D74" s="176">
        <f>D75</f>
        <v>36100</v>
      </c>
      <c r="E74" s="125">
        <f>SUM(E75,E79)</f>
        <v>5000</v>
      </c>
      <c r="F74" s="125">
        <f>SUM(F75,F79)</f>
        <v>0</v>
      </c>
    </row>
    <row r="75" spans="1:6" s="5" customFormat="1" ht="18" customHeight="1">
      <c r="A75" s="19">
        <v>24060000</v>
      </c>
      <c r="B75" s="24" t="s">
        <v>395</v>
      </c>
      <c r="C75" s="177">
        <f t="shared" si="0"/>
        <v>41100</v>
      </c>
      <c r="D75" s="176">
        <f>SUM(D76,D77,D78)</f>
        <v>36100</v>
      </c>
      <c r="E75" s="125">
        <f>SUM(E76,E77)</f>
        <v>5000</v>
      </c>
      <c r="F75" s="125">
        <v>0</v>
      </c>
    </row>
    <row r="76" spans="1:6" s="6" customFormat="1" ht="19.5" customHeight="1">
      <c r="A76" s="10">
        <v>24060300</v>
      </c>
      <c r="B76" s="40" t="s">
        <v>395</v>
      </c>
      <c r="C76" s="186">
        <f t="shared" si="0"/>
        <v>17500</v>
      </c>
      <c r="D76" s="183">
        <v>17500</v>
      </c>
      <c r="E76" s="124"/>
      <c r="F76" s="124"/>
    </row>
    <row r="77" spans="1:6" s="6" customFormat="1" ht="45.75" customHeight="1">
      <c r="A77" s="58">
        <v>24062100</v>
      </c>
      <c r="B77" s="53" t="s">
        <v>690</v>
      </c>
      <c r="C77" s="186">
        <f t="shared" si="0"/>
        <v>5000</v>
      </c>
      <c r="D77" s="183">
        <v>0</v>
      </c>
      <c r="E77" s="123">
        <v>5000</v>
      </c>
      <c r="F77" s="123">
        <v>0</v>
      </c>
    </row>
    <row r="78" spans="1:6" s="6" customFormat="1" ht="82.5" customHeight="1">
      <c r="A78" s="58">
        <v>24062200</v>
      </c>
      <c r="B78" s="53" t="s">
        <v>761</v>
      </c>
      <c r="C78" s="186">
        <f t="shared" si="0"/>
        <v>18600</v>
      </c>
      <c r="D78" s="183">
        <v>18600</v>
      </c>
      <c r="E78" s="123"/>
      <c r="F78" s="123"/>
    </row>
    <row r="79" spans="1:6" s="50" customFormat="1" ht="40.5" customHeight="1" hidden="1">
      <c r="A79" s="10">
        <v>24170000</v>
      </c>
      <c r="B79" s="3" t="s">
        <v>683</v>
      </c>
      <c r="C79" s="186">
        <f t="shared" si="0"/>
        <v>0</v>
      </c>
      <c r="D79" s="187">
        <v>0</v>
      </c>
      <c r="E79" s="175">
        <v>0</v>
      </c>
      <c r="F79" s="175">
        <v>0</v>
      </c>
    </row>
    <row r="80" spans="1:6" s="5" customFormat="1" ht="18" customHeight="1">
      <c r="A80" s="19">
        <v>25000000</v>
      </c>
      <c r="B80" s="24" t="s">
        <v>396</v>
      </c>
      <c r="C80" s="177">
        <f t="shared" si="0"/>
        <v>1543500</v>
      </c>
      <c r="D80" s="176"/>
      <c r="E80" s="125">
        <v>1543500</v>
      </c>
      <c r="F80" s="167"/>
    </row>
    <row r="81" spans="1:6" s="23" customFormat="1" ht="18" customHeight="1">
      <c r="A81" s="19">
        <v>30000000</v>
      </c>
      <c r="B81" s="24" t="s">
        <v>402</v>
      </c>
      <c r="C81" s="177">
        <f t="shared" si="0"/>
        <v>0</v>
      </c>
      <c r="D81" s="176">
        <f>D82</f>
        <v>0</v>
      </c>
      <c r="E81" s="176">
        <f>E83</f>
        <v>0</v>
      </c>
      <c r="F81" s="176">
        <f>F83</f>
        <v>0</v>
      </c>
    </row>
    <row r="82" spans="1:7" s="48" customFormat="1" ht="58.5" customHeight="1">
      <c r="A82" s="10">
        <v>31010200</v>
      </c>
      <c r="B82" s="54" t="s">
        <v>682</v>
      </c>
      <c r="C82" s="177">
        <f t="shared" si="0"/>
        <v>0</v>
      </c>
      <c r="D82" s="183">
        <v>0</v>
      </c>
      <c r="E82" s="123"/>
      <c r="F82" s="123"/>
      <c r="G82" s="49"/>
    </row>
    <row r="83" spans="1:6" s="5" customFormat="1" ht="18" customHeight="1">
      <c r="A83" s="19">
        <v>33000000</v>
      </c>
      <c r="B83" s="24" t="s">
        <v>77</v>
      </c>
      <c r="C83" s="177">
        <f t="shared" si="0"/>
        <v>0</v>
      </c>
      <c r="D83" s="176"/>
      <c r="E83" s="125">
        <f>E84</f>
        <v>0</v>
      </c>
      <c r="F83" s="125">
        <f>F84</f>
        <v>0</v>
      </c>
    </row>
    <row r="84" spans="1:6" s="5" customFormat="1" ht="18" customHeight="1">
      <c r="A84" s="8">
        <v>33010000</v>
      </c>
      <c r="B84" s="3" t="s">
        <v>78</v>
      </c>
      <c r="C84" s="186">
        <f t="shared" si="0"/>
        <v>0</v>
      </c>
      <c r="D84" s="176"/>
      <c r="E84" s="174">
        <f>E85</f>
        <v>0</v>
      </c>
      <c r="F84" s="174">
        <f>E84</f>
        <v>0</v>
      </c>
    </row>
    <row r="85" spans="1:6" s="6" customFormat="1" ht="115.5" customHeight="1">
      <c r="A85" s="7">
        <v>33010100</v>
      </c>
      <c r="B85" s="4" t="s">
        <v>239</v>
      </c>
      <c r="C85" s="182">
        <f t="shared" si="0"/>
        <v>0</v>
      </c>
      <c r="D85" s="183"/>
      <c r="E85" s="123">
        <v>0</v>
      </c>
      <c r="F85" s="123">
        <f>E85</f>
        <v>0</v>
      </c>
    </row>
    <row r="86" spans="1:6" ht="47.25" hidden="1">
      <c r="A86" s="10">
        <v>50080200</v>
      </c>
      <c r="B86" s="40" t="s">
        <v>594</v>
      </c>
      <c r="C86" s="165">
        <f t="shared" si="0"/>
        <v>0</v>
      </c>
      <c r="D86" s="169"/>
      <c r="E86" s="168"/>
      <c r="F86" s="169"/>
    </row>
    <row r="87" spans="1:6" ht="20.25">
      <c r="A87" s="180">
        <v>50000000</v>
      </c>
      <c r="B87" s="181" t="s">
        <v>549</v>
      </c>
      <c r="C87" s="550">
        <f t="shared" si="0"/>
        <v>50000</v>
      </c>
      <c r="D87" s="549"/>
      <c r="E87" s="176">
        <f>E88</f>
        <v>50000</v>
      </c>
      <c r="F87" s="169"/>
    </row>
    <row r="88" spans="1:6" ht="75">
      <c r="A88" s="545">
        <v>50110000</v>
      </c>
      <c r="B88" s="546" t="s">
        <v>550</v>
      </c>
      <c r="C88" s="543">
        <f t="shared" si="0"/>
        <v>50000</v>
      </c>
      <c r="D88" s="544"/>
      <c r="E88" s="183">
        <v>50000</v>
      </c>
      <c r="F88" s="169"/>
    </row>
    <row r="89" spans="1:8" s="26" customFormat="1" ht="18" customHeight="1">
      <c r="A89" s="25"/>
      <c r="B89" s="38" t="s">
        <v>405</v>
      </c>
      <c r="C89" s="193">
        <f t="shared" si="0"/>
        <v>147476500</v>
      </c>
      <c r="D89" s="192">
        <f>D9+D55+D81</f>
        <v>145827000</v>
      </c>
      <c r="E89" s="192">
        <f>E9+E55+E81+E87</f>
        <v>1649500</v>
      </c>
      <c r="F89" s="192">
        <f>F9+F55+F81</f>
        <v>0</v>
      </c>
      <c r="G89" s="41"/>
      <c r="H89" s="27"/>
    </row>
    <row r="90" spans="1:6" s="2" customFormat="1" ht="37.5">
      <c r="A90" s="19">
        <v>40000000</v>
      </c>
      <c r="B90" s="24" t="s">
        <v>397</v>
      </c>
      <c r="C90" s="177">
        <f t="shared" si="0"/>
        <v>64652730</v>
      </c>
      <c r="D90" s="176">
        <f>D91</f>
        <v>64652730</v>
      </c>
      <c r="E90" s="166"/>
      <c r="F90" s="166"/>
    </row>
    <row r="91" spans="1:6" s="5" customFormat="1" ht="18" customHeight="1">
      <c r="A91" s="19">
        <v>41000000</v>
      </c>
      <c r="B91" s="24" t="s">
        <v>398</v>
      </c>
      <c r="C91" s="177">
        <f t="shared" si="0"/>
        <v>64652730</v>
      </c>
      <c r="D91" s="176">
        <f>D92+D94+D102+D99</f>
        <v>64652730</v>
      </c>
      <c r="E91" s="167"/>
      <c r="F91" s="167"/>
    </row>
    <row r="92" spans="1:6" ht="18" customHeight="1">
      <c r="A92" s="11">
        <v>41020000</v>
      </c>
      <c r="B92" s="15" t="s">
        <v>399</v>
      </c>
      <c r="C92" s="177">
        <f t="shared" si="0"/>
        <v>9219100</v>
      </c>
      <c r="D92" s="176">
        <f>D93</f>
        <v>9219100</v>
      </c>
      <c r="E92" s="125"/>
      <c r="F92" s="167"/>
    </row>
    <row r="93" spans="1:6" s="52" customFormat="1" ht="18.75">
      <c r="A93" s="10">
        <v>41020100</v>
      </c>
      <c r="B93" s="4" t="s">
        <v>615</v>
      </c>
      <c r="C93" s="182">
        <f t="shared" si="0"/>
        <v>9219100</v>
      </c>
      <c r="D93" s="183">
        <v>9219100</v>
      </c>
      <c r="E93" s="124"/>
      <c r="F93" s="168"/>
    </row>
    <row r="94" spans="1:6" ht="39.75" customHeight="1">
      <c r="A94" s="19">
        <v>41030000</v>
      </c>
      <c r="B94" s="24" t="s">
        <v>260</v>
      </c>
      <c r="C94" s="177">
        <f t="shared" si="0"/>
        <v>51770800</v>
      </c>
      <c r="D94" s="176">
        <f>D95+D96+D98</f>
        <v>51770800</v>
      </c>
      <c r="E94" s="167"/>
      <c r="F94" s="167"/>
    </row>
    <row r="95" spans="1:6" ht="12" customHeight="1" hidden="1">
      <c r="A95" s="296"/>
      <c r="B95" s="297"/>
      <c r="C95" s="177"/>
      <c r="D95" s="176"/>
      <c r="E95" s="167"/>
      <c r="F95" s="167"/>
    </row>
    <row r="96" spans="1:6" s="6" customFormat="1" ht="30.75" customHeight="1">
      <c r="A96" s="7">
        <v>41033900</v>
      </c>
      <c r="B96" s="465" t="s">
        <v>616</v>
      </c>
      <c r="C96" s="182">
        <f t="shared" si="0"/>
        <v>51770800</v>
      </c>
      <c r="D96" s="183">
        <v>51770800</v>
      </c>
      <c r="E96" s="168"/>
      <c r="F96" s="168"/>
    </row>
    <row r="97" spans="1:6" s="6" customFormat="1" ht="140.25" customHeight="1" hidden="1">
      <c r="A97" s="7">
        <v>41030700</v>
      </c>
      <c r="B97" s="4" t="s">
        <v>568</v>
      </c>
      <c r="C97" s="182">
        <f t="shared" si="0"/>
        <v>0</v>
      </c>
      <c r="D97" s="183"/>
      <c r="E97" s="168"/>
      <c r="F97" s="168"/>
    </row>
    <row r="98" spans="1:6" s="6" customFormat="1" ht="33.75" customHeight="1">
      <c r="A98" s="7">
        <v>41034200</v>
      </c>
      <c r="B98" s="4" t="s">
        <v>617</v>
      </c>
      <c r="C98" s="182">
        <f t="shared" si="0"/>
        <v>0</v>
      </c>
      <c r="D98" s="183">
        <v>0</v>
      </c>
      <c r="E98" s="168"/>
      <c r="F98" s="168"/>
    </row>
    <row r="99" spans="1:6" s="6" customFormat="1" ht="31.5" customHeight="1">
      <c r="A99" s="180">
        <v>41040000</v>
      </c>
      <c r="B99" s="181" t="s">
        <v>232</v>
      </c>
      <c r="C99" s="177">
        <f>SUM(D99)</f>
        <v>2220000</v>
      </c>
      <c r="D99" s="176">
        <f>SUM(D100+D101)</f>
        <v>2220000</v>
      </c>
      <c r="E99" s="168"/>
      <c r="F99" s="168"/>
    </row>
    <row r="100" spans="1:6" s="6" customFormat="1" ht="46.5" customHeight="1">
      <c r="A100" s="221">
        <v>41040200</v>
      </c>
      <c r="B100" s="222" t="s">
        <v>233</v>
      </c>
      <c r="C100" s="182">
        <f>SUM(D100)</f>
        <v>0</v>
      </c>
      <c r="D100" s="183">
        <v>0</v>
      </c>
      <c r="E100" s="168"/>
      <c r="F100" s="168"/>
    </row>
    <row r="101" spans="1:6" s="6" customFormat="1" ht="96.75" customHeight="1">
      <c r="A101" s="221">
        <v>41040500</v>
      </c>
      <c r="B101" s="222" t="s">
        <v>273</v>
      </c>
      <c r="C101" s="182">
        <f>SUM(D101)</f>
        <v>2220000</v>
      </c>
      <c r="D101" s="183">
        <v>2220000</v>
      </c>
      <c r="E101" s="168"/>
      <c r="F101" s="168"/>
    </row>
    <row r="102" spans="1:6" s="6" customFormat="1" ht="36" customHeight="1">
      <c r="A102" s="180">
        <v>41050000</v>
      </c>
      <c r="B102" s="181" t="s">
        <v>261</v>
      </c>
      <c r="C102" s="177">
        <f>SUM(D102:E102)</f>
        <v>1442830</v>
      </c>
      <c r="D102" s="176">
        <f>SUM(D104,D105,D106,D108,D110,D111,D109,D112,D107,D103)</f>
        <v>1442830</v>
      </c>
      <c r="E102" s="168" t="s">
        <v>691</v>
      </c>
      <c r="F102" s="168"/>
    </row>
    <row r="103" spans="1:6" s="6" customFormat="1" ht="36" customHeight="1">
      <c r="A103" s="221">
        <v>41051000</v>
      </c>
      <c r="B103" s="222" t="s">
        <v>153</v>
      </c>
      <c r="C103" s="186">
        <f>SUM(D103,E103)</f>
        <v>1108010</v>
      </c>
      <c r="D103" s="187">
        <v>1108010</v>
      </c>
      <c r="E103" s="168"/>
      <c r="F103" s="168"/>
    </row>
    <row r="104" spans="1:6" s="239" customFormat="1" ht="48.75" customHeight="1">
      <c r="A104" s="221">
        <v>41051200</v>
      </c>
      <c r="B104" s="222" t="s">
        <v>231</v>
      </c>
      <c r="C104" s="182">
        <f>D104+E104</f>
        <v>296020</v>
      </c>
      <c r="D104" s="183">
        <v>296020</v>
      </c>
      <c r="E104" s="238"/>
      <c r="F104" s="238"/>
    </row>
    <row r="105" spans="1:6" s="6" customFormat="1" ht="62.25" customHeight="1" hidden="1">
      <c r="A105" s="7">
        <v>41030700</v>
      </c>
      <c r="B105" s="4" t="s">
        <v>568</v>
      </c>
      <c r="C105" s="182">
        <f t="shared" si="0"/>
        <v>0</v>
      </c>
      <c r="D105" s="183"/>
      <c r="E105" s="168"/>
      <c r="F105" s="168"/>
    </row>
    <row r="106" spans="1:6" s="6" customFormat="1" ht="63" hidden="1">
      <c r="A106" s="179">
        <v>41050200</v>
      </c>
      <c r="B106" s="178" t="s">
        <v>262</v>
      </c>
      <c r="C106" s="182">
        <f t="shared" si="0"/>
        <v>0</v>
      </c>
      <c r="D106" s="183"/>
      <c r="E106" s="168"/>
      <c r="F106" s="168"/>
    </row>
    <row r="107" spans="1:6" s="6" customFormat="1" ht="54.75" customHeight="1">
      <c r="A107" s="179">
        <v>41051400</v>
      </c>
      <c r="B107" s="178" t="s">
        <v>201</v>
      </c>
      <c r="C107" s="182">
        <f t="shared" si="0"/>
        <v>0</v>
      </c>
      <c r="D107" s="183">
        <v>0</v>
      </c>
      <c r="E107" s="168"/>
      <c r="F107" s="168"/>
    </row>
    <row r="108" spans="1:6" s="239" customFormat="1" ht="47.25">
      <c r="A108" s="221">
        <v>41051500</v>
      </c>
      <c r="B108" s="222" t="s">
        <v>406</v>
      </c>
      <c r="C108" s="182">
        <f t="shared" si="0"/>
        <v>0</v>
      </c>
      <c r="D108" s="183">
        <v>0</v>
      </c>
      <c r="E108" s="238"/>
      <c r="F108" s="238"/>
    </row>
    <row r="109" spans="1:6" s="239" customFormat="1" ht="63" hidden="1">
      <c r="A109" s="222">
        <v>41053000</v>
      </c>
      <c r="B109" s="222" t="s">
        <v>188</v>
      </c>
      <c r="C109" s="182">
        <f t="shared" si="0"/>
        <v>0</v>
      </c>
      <c r="D109" s="183">
        <v>0</v>
      </c>
      <c r="E109" s="238"/>
      <c r="F109" s="238"/>
    </row>
    <row r="110" spans="1:6" s="239" customFormat="1" ht="31.5" customHeight="1">
      <c r="A110" s="179">
        <v>41053900</v>
      </c>
      <c r="B110" s="178" t="s">
        <v>53</v>
      </c>
      <c r="C110" s="182">
        <f t="shared" si="0"/>
        <v>38800</v>
      </c>
      <c r="D110" s="183">
        <v>38800</v>
      </c>
      <c r="E110" s="238"/>
      <c r="F110" s="238"/>
    </row>
    <row r="111" spans="1:6" s="6" customFormat="1" ht="48.75" customHeight="1">
      <c r="A111" s="296">
        <v>41055000</v>
      </c>
      <c r="B111" s="297" t="s">
        <v>0</v>
      </c>
      <c r="C111" s="182">
        <f t="shared" si="0"/>
        <v>0</v>
      </c>
      <c r="D111" s="184">
        <v>0</v>
      </c>
      <c r="E111" s="172"/>
      <c r="F111" s="168"/>
    </row>
    <row r="112" spans="1:6" s="6" customFormat="1" ht="15.75" customHeight="1" hidden="1">
      <c r="A112" s="221"/>
      <c r="B112" s="222"/>
      <c r="C112" s="182">
        <f t="shared" si="0"/>
        <v>0</v>
      </c>
      <c r="D112" s="184">
        <v>0</v>
      </c>
      <c r="E112" s="172"/>
      <c r="F112" s="168"/>
    </row>
    <row r="113" spans="1:6" s="6" customFormat="1" ht="18.75" hidden="1">
      <c r="A113" s="179"/>
      <c r="B113" s="178"/>
      <c r="C113" s="182">
        <f aca="true" t="shared" si="1" ref="C113:C121">D113+E113</f>
        <v>0</v>
      </c>
      <c r="D113" s="183">
        <v>0</v>
      </c>
      <c r="E113" s="172"/>
      <c r="F113" s="168"/>
    </row>
    <row r="114" spans="1:6" ht="63" hidden="1">
      <c r="A114" s="9">
        <v>41036000</v>
      </c>
      <c r="B114" s="46" t="s">
        <v>572</v>
      </c>
      <c r="C114" s="165">
        <f t="shared" si="1"/>
        <v>0</v>
      </c>
      <c r="D114" s="169"/>
      <c r="E114" s="173"/>
      <c r="F114" s="169"/>
    </row>
    <row r="115" spans="1:6" ht="62.25" customHeight="1" hidden="1">
      <c r="A115" s="9">
        <v>41036300</v>
      </c>
      <c r="B115" s="46" t="s">
        <v>569</v>
      </c>
      <c r="C115" s="165">
        <f t="shared" si="1"/>
        <v>0</v>
      </c>
      <c r="D115" s="169"/>
      <c r="E115" s="173"/>
      <c r="F115" s="169"/>
    </row>
    <row r="116" spans="1:6" ht="62.25" customHeight="1" hidden="1">
      <c r="A116" s="9">
        <v>41037000</v>
      </c>
      <c r="B116" s="46" t="s">
        <v>570</v>
      </c>
      <c r="C116" s="165">
        <f t="shared" si="1"/>
        <v>0</v>
      </c>
      <c r="D116" s="169"/>
      <c r="E116" s="173"/>
      <c r="F116" s="169"/>
    </row>
    <row r="117" spans="1:6" ht="62.25" customHeight="1" hidden="1">
      <c r="A117" s="9">
        <v>41038000</v>
      </c>
      <c r="B117" s="46" t="s">
        <v>571</v>
      </c>
      <c r="C117" s="165">
        <f t="shared" si="1"/>
        <v>0</v>
      </c>
      <c r="D117" s="169"/>
      <c r="E117" s="173"/>
      <c r="F117" s="169"/>
    </row>
    <row r="118" spans="1:6" ht="62.25" customHeight="1" hidden="1">
      <c r="A118" s="9">
        <v>41038200</v>
      </c>
      <c r="B118" s="46" t="s">
        <v>574</v>
      </c>
      <c r="C118" s="165">
        <f t="shared" si="1"/>
        <v>0</v>
      </c>
      <c r="D118" s="169"/>
      <c r="E118" s="173"/>
      <c r="F118" s="169"/>
    </row>
    <row r="119" spans="1:6" s="5" customFormat="1" ht="15" customHeight="1" hidden="1">
      <c r="A119" s="21">
        <v>43000000</v>
      </c>
      <c r="B119" s="22" t="s">
        <v>573</v>
      </c>
      <c r="C119" s="165">
        <f t="shared" si="1"/>
        <v>0</v>
      </c>
      <c r="D119" s="167"/>
      <c r="E119" s="167">
        <f>E120</f>
        <v>0</v>
      </c>
      <c r="F119" s="167">
        <f>F120</f>
        <v>0</v>
      </c>
    </row>
    <row r="120" spans="1:6" ht="31.5" hidden="1">
      <c r="A120" s="9">
        <v>43010000</v>
      </c>
      <c r="B120" s="20" t="s">
        <v>400</v>
      </c>
      <c r="C120" s="165">
        <f t="shared" si="1"/>
        <v>0</v>
      </c>
      <c r="D120" s="169"/>
      <c r="E120" s="169">
        <v>0</v>
      </c>
      <c r="F120" s="169">
        <f>E120</f>
        <v>0</v>
      </c>
    </row>
    <row r="121" spans="1:6" s="28" customFormat="1" ht="18" customHeight="1">
      <c r="A121" s="25"/>
      <c r="B121" s="38" t="s">
        <v>401</v>
      </c>
      <c r="C121" s="575">
        <f t="shared" si="1"/>
        <v>212129230</v>
      </c>
      <c r="D121" s="192">
        <f>D89+D90</f>
        <v>210479730</v>
      </c>
      <c r="E121" s="192">
        <f>E89+E90</f>
        <v>1649500</v>
      </c>
      <c r="F121" s="192">
        <f>F89</f>
        <v>0</v>
      </c>
    </row>
    <row r="122" spans="1:6" ht="15.75" customHeight="1">
      <c r="A122" s="12"/>
      <c r="B122" s="39"/>
      <c r="C122" s="39"/>
      <c r="D122" s="59" t="s">
        <v>691</v>
      </c>
      <c r="E122" s="59"/>
      <c r="F122" s="59"/>
    </row>
    <row r="123" spans="1:6" ht="15.75" customHeight="1">
      <c r="A123" s="12"/>
      <c r="B123" s="39"/>
      <c r="C123" s="39"/>
      <c r="D123" s="59" t="s">
        <v>691</v>
      </c>
      <c r="E123" s="60"/>
      <c r="F123" s="59"/>
    </row>
    <row r="124" spans="1:6" s="930" customFormat="1" ht="22.5" customHeight="1">
      <c r="A124" s="1019" t="s">
        <v>794</v>
      </c>
      <c r="B124" s="1019"/>
      <c r="C124" s="16"/>
      <c r="D124" s="931"/>
      <c r="E124" s="30" t="s">
        <v>795</v>
      </c>
      <c r="F124" s="931"/>
    </row>
    <row r="125" spans="1:6" ht="18.75">
      <c r="A125" s="14"/>
      <c r="B125" s="42"/>
      <c r="C125" s="4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sheetData>
  <sheetProtection/>
  <mergeCells count="9">
    <mergeCell ref="A124:B124"/>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D1" sqref="D1"/>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33" t="s">
        <v>857</v>
      </c>
      <c r="E1" s="278"/>
      <c r="F1" s="278"/>
    </row>
    <row r="2" spans="2:10" ht="63" customHeight="1">
      <c r="B2" s="1208" t="s">
        <v>808</v>
      </c>
      <c r="C2" s="1208"/>
      <c r="D2" s="1208"/>
      <c r="J2" s="103"/>
    </row>
    <row r="3" spans="2:10" ht="31.5" customHeight="1">
      <c r="B3" s="555">
        <v>25539000000</v>
      </c>
      <c r="C3" s="552"/>
      <c r="D3" s="552"/>
      <c r="J3" s="203"/>
    </row>
    <row r="4" spans="2:16" ht="16.5" customHeight="1" thickBot="1">
      <c r="B4" s="556" t="s">
        <v>638</v>
      </c>
      <c r="C4" s="104"/>
      <c r="D4" s="194"/>
      <c r="P4" s="137"/>
    </row>
    <row r="5" spans="2:4" ht="92.25" customHeight="1">
      <c r="B5" s="1209" t="s">
        <v>577</v>
      </c>
      <c r="C5" s="1209" t="s">
        <v>100</v>
      </c>
      <c r="D5" s="1211" t="s">
        <v>101</v>
      </c>
    </row>
    <row r="6" spans="2:4" ht="35.25" customHeight="1" thickBot="1">
      <c r="B6" s="1210"/>
      <c r="C6" s="1210"/>
      <c r="D6" s="1212"/>
    </row>
    <row r="7" spans="1:4" s="112" customFormat="1" ht="15.75">
      <c r="A7" s="106"/>
      <c r="B7" s="107">
        <v>1</v>
      </c>
      <c r="C7" s="107">
        <v>2</v>
      </c>
      <c r="D7" s="228">
        <v>3</v>
      </c>
    </row>
    <row r="8" spans="1:4" s="112" customFormat="1" ht="75.75" customHeight="1">
      <c r="A8" s="106"/>
      <c r="B8" s="255" t="s">
        <v>158</v>
      </c>
      <c r="C8" s="256" t="s">
        <v>102</v>
      </c>
      <c r="D8" s="257" t="s">
        <v>165</v>
      </c>
    </row>
    <row r="9" spans="1:4" s="112" customFormat="1" ht="64.5" customHeight="1">
      <c r="A9" s="106"/>
      <c r="B9" s="258" t="s">
        <v>159</v>
      </c>
      <c r="C9" s="259" t="s">
        <v>404</v>
      </c>
      <c r="D9" s="260" t="s">
        <v>709</v>
      </c>
    </row>
    <row r="10" spans="1:4" s="112" customFormat="1" ht="69.75" customHeight="1">
      <c r="A10" s="106"/>
      <c r="B10" s="255" t="s">
        <v>160</v>
      </c>
      <c r="C10" s="261" t="s">
        <v>172</v>
      </c>
      <c r="D10" s="1205" t="s">
        <v>228</v>
      </c>
    </row>
    <row r="11" spans="1:4" s="112" customFormat="1" ht="56.25" customHeight="1" hidden="1">
      <c r="A11" s="106"/>
      <c r="B11" s="262"/>
      <c r="C11" s="263"/>
      <c r="D11" s="1206"/>
    </row>
    <row r="12" spans="1:4" s="112" customFormat="1" ht="39.75" customHeight="1">
      <c r="A12" s="106"/>
      <c r="B12" s="255" t="s">
        <v>161</v>
      </c>
      <c r="C12" s="264" t="s">
        <v>680</v>
      </c>
      <c r="D12" s="1206"/>
    </row>
    <row r="13" spans="1:4" s="112" customFormat="1" ht="79.5" customHeight="1">
      <c r="A13" s="106"/>
      <c r="B13" s="255" t="s">
        <v>162</v>
      </c>
      <c r="C13" s="265" t="s">
        <v>610</v>
      </c>
      <c r="D13" s="1206"/>
    </row>
    <row r="14" spans="1:4" s="112" customFormat="1" ht="95.25" customHeight="1" hidden="1">
      <c r="A14" s="106"/>
      <c r="B14" s="229" t="s">
        <v>50</v>
      </c>
      <c r="C14" s="134" t="s">
        <v>51</v>
      </c>
      <c r="D14" s="1206"/>
    </row>
    <row r="15" spans="1:4" s="112" customFormat="1" ht="155.25" customHeight="1">
      <c r="A15" s="106"/>
      <c r="B15" s="255" t="s">
        <v>163</v>
      </c>
      <c r="C15" s="279" t="s">
        <v>227</v>
      </c>
      <c r="D15" s="1207"/>
    </row>
    <row r="16" spans="1:4" s="112" customFormat="1" ht="95.25" customHeight="1">
      <c r="A16" s="106"/>
      <c r="B16" s="255" t="s">
        <v>164</v>
      </c>
      <c r="C16" s="265" t="s">
        <v>256</v>
      </c>
      <c r="D16" s="266" t="s">
        <v>709</v>
      </c>
    </row>
    <row r="17" spans="1:4" s="112" customFormat="1" ht="65.25" customHeight="1" thickBot="1">
      <c r="A17" s="106"/>
      <c r="B17" s="267" t="s">
        <v>166</v>
      </c>
      <c r="C17" s="268" t="s">
        <v>111</v>
      </c>
      <c r="D17" s="266" t="s">
        <v>709</v>
      </c>
    </row>
    <row r="18" spans="1:4" s="112" customFormat="1" ht="74.25" customHeight="1" hidden="1" thickBot="1">
      <c r="A18" s="106"/>
      <c r="B18" s="269"/>
      <c r="C18" s="468"/>
      <c r="D18" s="469"/>
    </row>
    <row r="19" spans="1:10" s="112" customFormat="1" ht="123" customHeight="1" thickBot="1">
      <c r="A19" s="106"/>
      <c r="B19" s="269" t="s">
        <v>167</v>
      </c>
      <c r="C19" s="270" t="s">
        <v>257</v>
      </c>
      <c r="D19" s="257" t="s">
        <v>219</v>
      </c>
      <c r="J19" s="196"/>
    </row>
    <row r="20" spans="1:4" s="112" customFormat="1" ht="154.5" customHeight="1">
      <c r="A20" s="106"/>
      <c r="B20" s="269" t="s">
        <v>168</v>
      </c>
      <c r="C20" s="280" t="s">
        <v>154</v>
      </c>
      <c r="D20" s="257" t="s">
        <v>229</v>
      </c>
    </row>
    <row r="21" spans="2:4" s="113" customFormat="1" ht="65.25" customHeight="1">
      <c r="B21" s="273" t="s">
        <v>169</v>
      </c>
      <c r="C21" s="276" t="s">
        <v>396</v>
      </c>
      <c r="D21" s="266" t="s">
        <v>415</v>
      </c>
    </row>
    <row r="22" spans="2:4" s="114" customFormat="1" ht="47.25" customHeight="1">
      <c r="B22" s="274" t="s">
        <v>170</v>
      </c>
      <c r="C22" s="264" t="s">
        <v>155</v>
      </c>
      <c r="D22" s="271" t="s">
        <v>709</v>
      </c>
    </row>
    <row r="23" spans="1:4" ht="86.25" customHeight="1" thickBot="1">
      <c r="A23" s="101"/>
      <c r="B23" s="275" t="s">
        <v>171</v>
      </c>
      <c r="C23" s="277" t="s">
        <v>258</v>
      </c>
      <c r="D23" s="272" t="s">
        <v>229</v>
      </c>
    </row>
    <row r="24" spans="2:4" s="203" customFormat="1" ht="56.25" customHeight="1">
      <c r="B24" s="1204" t="s">
        <v>794</v>
      </c>
      <c r="C24" s="1204"/>
      <c r="D24" s="295" t="s">
        <v>795</v>
      </c>
    </row>
    <row r="25" spans="2:4" s="203" customFormat="1" ht="101.25" customHeight="1">
      <c r="B25" s="204"/>
      <c r="C25" s="204"/>
      <c r="D25" s="219"/>
    </row>
    <row r="26" spans="2:4" s="203" customFormat="1" ht="81.75" customHeight="1">
      <c r="B26" s="206"/>
      <c r="C26" s="204"/>
      <c r="D26" s="207"/>
    </row>
    <row r="27" spans="2:4" s="203" customFormat="1" ht="100.5" customHeight="1">
      <c r="B27" s="208"/>
      <c r="C27" s="208"/>
      <c r="D27" s="205"/>
    </row>
    <row r="28" spans="2:4" s="203" customFormat="1" ht="72" customHeight="1">
      <c r="B28" s="204"/>
      <c r="C28" s="204"/>
      <c r="D28" s="207"/>
    </row>
    <row r="29" spans="2:4" s="209" customFormat="1" ht="80.25" customHeight="1">
      <c r="B29" s="210"/>
      <c r="C29" s="210"/>
      <c r="D29" s="211"/>
    </row>
    <row r="30" spans="2:4" s="209" customFormat="1" ht="77.25" customHeight="1">
      <c r="B30" s="212"/>
      <c r="C30" s="213"/>
      <c r="D30" s="214"/>
    </row>
    <row r="31" spans="2:4" s="209" customFormat="1" ht="67.5" customHeight="1" hidden="1">
      <c r="B31" s="212"/>
      <c r="C31" s="213"/>
      <c r="D31" s="215"/>
    </row>
    <row r="32" spans="2:4" s="209" customFormat="1" ht="84" customHeight="1">
      <c r="B32" s="216"/>
      <c r="C32" s="206"/>
      <c r="D32" s="211"/>
    </row>
    <row r="33" spans="2:4" s="209" customFormat="1" ht="124.5" customHeight="1">
      <c r="B33" s="216"/>
      <c r="C33" s="204"/>
      <c r="D33" s="211"/>
    </row>
    <row r="34" spans="2:4" s="209" customFormat="1" ht="96.75" customHeight="1">
      <c r="B34" s="210"/>
      <c r="C34" s="210"/>
      <c r="D34" s="205"/>
    </row>
    <row r="35" spans="2:4" s="209" customFormat="1" ht="74.25" customHeight="1">
      <c r="B35" s="210"/>
      <c r="C35" s="210"/>
      <c r="D35" s="211"/>
    </row>
    <row r="36" spans="2:4" s="203" customFormat="1" ht="123" customHeight="1">
      <c r="B36" s="210"/>
      <c r="C36" s="210"/>
      <c r="D36" s="217"/>
    </row>
    <row r="37" spans="2:4" s="203" customFormat="1" ht="62.25" customHeight="1">
      <c r="B37" s="210"/>
      <c r="C37" s="210"/>
      <c r="D37" s="217"/>
    </row>
    <row r="38" spans="2:4" s="203" customFormat="1" ht="18.75">
      <c r="B38" s="210"/>
      <c r="C38" s="210"/>
      <c r="D38" s="217"/>
    </row>
    <row r="39" spans="2:4" s="203" customFormat="1" ht="18.75">
      <c r="B39" s="218"/>
      <c r="C39" s="204"/>
      <c r="D39" s="214"/>
    </row>
    <row r="40" spans="2:4" s="203" customFormat="1" ht="18.75">
      <c r="B40" s="218"/>
      <c r="C40" s="204"/>
      <c r="D40" s="214"/>
    </row>
    <row r="41" spans="1:4" ht="20.25" hidden="1">
      <c r="A41" s="101"/>
      <c r="B41" s="200" t="s">
        <v>378</v>
      </c>
      <c r="C41" s="201"/>
      <c r="D41" s="202"/>
    </row>
    <row r="42" spans="1:4" ht="21" hidden="1" thickBot="1">
      <c r="A42" s="101"/>
      <c r="B42" s="158" t="s">
        <v>379</v>
      </c>
      <c r="C42" s="159"/>
      <c r="D42" s="145"/>
    </row>
    <row r="43" spans="1:4" ht="19.5" hidden="1" thickBot="1">
      <c r="A43" s="101"/>
      <c r="B43" s="161"/>
      <c r="C43" s="161"/>
      <c r="D43" s="157"/>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G1" sqref="G1:H1"/>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201" t="s">
        <v>856</v>
      </c>
      <c r="H1" s="1213"/>
    </row>
    <row r="2" spans="2:14" ht="64.5" customHeight="1">
      <c r="B2" s="1220" t="s">
        <v>809</v>
      </c>
      <c r="C2" s="1221"/>
      <c r="D2" s="1221"/>
      <c r="E2" s="1221"/>
      <c r="F2" s="1221"/>
      <c r="G2" s="1221"/>
      <c r="H2" s="1221"/>
      <c r="N2" s="103"/>
    </row>
    <row r="3" spans="2:14" ht="27" customHeight="1">
      <c r="B3" s="102"/>
      <c r="C3" s="1222">
        <v>25539000000</v>
      </c>
      <c r="D3" s="1222"/>
      <c r="E3"/>
      <c r="F3"/>
      <c r="G3"/>
      <c r="H3"/>
      <c r="N3" s="203"/>
    </row>
    <row r="4" spans="3:20" ht="28.5" customHeight="1" thickBot="1">
      <c r="C4" s="1218" t="s">
        <v>638</v>
      </c>
      <c r="D4" s="1218"/>
      <c r="E4" s="1219"/>
      <c r="F4" s="1219"/>
      <c r="G4" s="1219"/>
      <c r="H4" s="1219"/>
      <c r="T4" s="137"/>
    </row>
    <row r="5" spans="2:8" ht="92.25" customHeight="1">
      <c r="B5" s="1214" t="s">
        <v>98</v>
      </c>
      <c r="C5" s="1214" t="s">
        <v>89</v>
      </c>
      <c r="D5" s="1214" t="s">
        <v>99</v>
      </c>
      <c r="E5" s="1216" t="s">
        <v>88</v>
      </c>
      <c r="F5" s="1184" t="s">
        <v>477</v>
      </c>
      <c r="G5" s="1224" t="s">
        <v>479</v>
      </c>
      <c r="H5" s="1226" t="s">
        <v>478</v>
      </c>
    </row>
    <row r="6" spans="2:8" ht="35.25" customHeight="1" thickBot="1">
      <c r="B6" s="1215"/>
      <c r="C6" s="1215"/>
      <c r="D6" s="1215"/>
      <c r="E6" s="1217"/>
      <c r="F6" s="1223"/>
      <c r="G6" s="1225"/>
      <c r="H6" s="1227"/>
    </row>
    <row r="7" spans="1:8" s="112" customFormat="1" ht="16.5" thickBot="1">
      <c r="A7" s="106"/>
      <c r="B7" s="107">
        <v>1</v>
      </c>
      <c r="C7" s="107">
        <v>2</v>
      </c>
      <c r="D7" s="108">
        <v>3</v>
      </c>
      <c r="E7" s="109">
        <v>4</v>
      </c>
      <c r="F7" s="197">
        <v>5</v>
      </c>
      <c r="G7" s="195">
        <v>7</v>
      </c>
      <c r="H7" s="110">
        <v>8</v>
      </c>
    </row>
    <row r="8" spans="1:8" s="112" customFormat="1" ht="43.5" customHeight="1">
      <c r="A8" s="106"/>
      <c r="B8" s="998" t="s">
        <v>112</v>
      </c>
      <c r="C8" s="999"/>
      <c r="D8" s="999"/>
      <c r="E8" s="1000" t="s">
        <v>709</v>
      </c>
      <c r="F8" s="1001"/>
      <c r="G8" s="1002">
        <f>G9</f>
        <v>99455</v>
      </c>
      <c r="H8" s="1003">
        <f>H9</f>
        <v>6</v>
      </c>
    </row>
    <row r="9" spans="1:8" s="112" customFormat="1" ht="51.75" customHeight="1">
      <c r="A9" s="106"/>
      <c r="B9" s="945" t="s">
        <v>113</v>
      </c>
      <c r="C9" s="945"/>
      <c r="D9" s="945"/>
      <c r="E9" s="957" t="s">
        <v>709</v>
      </c>
      <c r="F9" s="958"/>
      <c r="G9" s="1004">
        <f>G10+G11+G12</f>
        <v>99455</v>
      </c>
      <c r="H9" s="1005">
        <f>SUM(H10:H28)</f>
        <v>6</v>
      </c>
    </row>
    <row r="10" spans="1:8" s="112" customFormat="1" ht="78" customHeight="1">
      <c r="A10" s="106"/>
      <c r="B10" s="343" t="s">
        <v>26</v>
      </c>
      <c r="C10" s="348" t="s">
        <v>608</v>
      </c>
      <c r="D10" s="343" t="s">
        <v>713</v>
      </c>
      <c r="E10" s="356" t="s">
        <v>34</v>
      </c>
      <c r="F10" s="554" t="s">
        <v>496</v>
      </c>
      <c r="G10" s="757">
        <v>49455</v>
      </c>
      <c r="H10" s="758">
        <v>1</v>
      </c>
    </row>
    <row r="11" spans="1:8" s="112" customFormat="1" ht="58.5" customHeight="1">
      <c r="A11" s="106"/>
      <c r="B11" s="343" t="s">
        <v>26</v>
      </c>
      <c r="C11" s="348" t="s">
        <v>608</v>
      </c>
      <c r="D11" s="343" t="s">
        <v>713</v>
      </c>
      <c r="E11" s="356" t="s">
        <v>34</v>
      </c>
      <c r="F11" s="554" t="s">
        <v>531</v>
      </c>
      <c r="G11" s="757">
        <v>25000</v>
      </c>
      <c r="H11" s="758">
        <v>2</v>
      </c>
    </row>
    <row r="12" spans="1:8" s="505" customFormat="1" ht="66.75" customHeight="1">
      <c r="A12" s="501"/>
      <c r="B12" s="343" t="s">
        <v>26</v>
      </c>
      <c r="C12" s="348" t="s">
        <v>608</v>
      </c>
      <c r="D12" s="343" t="s">
        <v>713</v>
      </c>
      <c r="E12" s="356" t="s">
        <v>34</v>
      </c>
      <c r="F12" s="554" t="s">
        <v>497</v>
      </c>
      <c r="G12" s="757">
        <v>25000</v>
      </c>
      <c r="H12" s="758">
        <v>3</v>
      </c>
    </row>
    <row r="13" spans="1:8" s="505" customFormat="1" ht="110.25" customHeight="1" hidden="1">
      <c r="A13" s="501"/>
      <c r="B13" s="534" t="s">
        <v>193</v>
      </c>
      <c r="C13" s="535" t="s">
        <v>194</v>
      </c>
      <c r="D13" s="535" t="s">
        <v>195</v>
      </c>
      <c r="E13" s="536" t="s">
        <v>196</v>
      </c>
      <c r="F13" s="759"/>
      <c r="G13" s="760"/>
      <c r="H13" s="761"/>
    </row>
    <row r="14" spans="1:8" s="112" customFormat="1" ht="35.25" customHeight="1">
      <c r="A14" s="106"/>
      <c r="B14" s="336"/>
      <c r="C14" s="336"/>
      <c r="D14" s="336"/>
      <c r="E14" s="334" t="s">
        <v>91</v>
      </c>
      <c r="F14" s="762"/>
      <c r="G14" s="763">
        <f>G8</f>
        <v>99455</v>
      </c>
      <c r="H14" s="764"/>
    </row>
    <row r="15" spans="1:8" s="505" customFormat="1" ht="75.75" customHeight="1" hidden="1">
      <c r="A15" s="501"/>
      <c r="B15" s="508"/>
      <c r="C15" s="509"/>
      <c r="D15" s="510"/>
      <c r="E15" s="511"/>
      <c r="F15" s="507"/>
      <c r="G15" s="503"/>
      <c r="H15" s="504"/>
    </row>
    <row r="16" spans="1:8" s="112" customFormat="1" ht="75.75" customHeight="1" hidden="1">
      <c r="A16" s="106"/>
      <c r="B16" s="336" t="s">
        <v>456</v>
      </c>
      <c r="C16" s="336" t="s">
        <v>410</v>
      </c>
      <c r="D16" s="336" t="s">
        <v>411</v>
      </c>
      <c r="E16" s="337" t="s">
        <v>413</v>
      </c>
      <c r="F16" s="457"/>
      <c r="G16" s="470"/>
      <c r="H16" s="149"/>
    </row>
    <row r="17" spans="1:8" s="505" customFormat="1" ht="159.75" customHeight="1" hidden="1">
      <c r="A17" s="501"/>
      <c r="B17" s="508" t="s">
        <v>457</v>
      </c>
      <c r="C17" s="508" t="s">
        <v>553</v>
      </c>
      <c r="D17" s="508" t="s">
        <v>207</v>
      </c>
      <c r="E17" s="511" t="s">
        <v>208</v>
      </c>
      <c r="F17" s="512"/>
      <c r="G17" s="503"/>
      <c r="H17" s="504"/>
    </row>
    <row r="18" spans="1:8" s="505" customFormat="1" ht="119.25" customHeight="1" hidden="1">
      <c r="A18" s="501"/>
      <c r="B18" s="508" t="s">
        <v>457</v>
      </c>
      <c r="C18" s="508" t="s">
        <v>553</v>
      </c>
      <c r="D18" s="508" t="s">
        <v>207</v>
      </c>
      <c r="E18" s="511" t="s">
        <v>208</v>
      </c>
      <c r="F18" s="513"/>
      <c r="G18" s="503"/>
      <c r="H18" s="504"/>
    </row>
    <row r="19" spans="1:8" s="505" customFormat="1" ht="159.75" customHeight="1" hidden="1">
      <c r="A19" s="501"/>
      <c r="B19" s="508" t="s">
        <v>457</v>
      </c>
      <c r="C19" s="514" t="s">
        <v>553</v>
      </c>
      <c r="D19" s="515" t="s">
        <v>207</v>
      </c>
      <c r="E19" s="516" t="s">
        <v>208</v>
      </c>
      <c r="F19" s="513"/>
      <c r="G19" s="503"/>
      <c r="H19" s="504"/>
    </row>
    <row r="20" spans="1:8" s="505" customFormat="1" ht="86.25" customHeight="1" hidden="1">
      <c r="A20" s="501"/>
      <c r="B20" s="336" t="s">
        <v>457</v>
      </c>
      <c r="C20" s="336" t="s">
        <v>553</v>
      </c>
      <c r="D20" s="336" t="s">
        <v>207</v>
      </c>
      <c r="E20" s="337" t="s">
        <v>208</v>
      </c>
      <c r="F20" s="456"/>
      <c r="G20" s="503"/>
      <c r="H20" s="504"/>
    </row>
    <row r="21" spans="1:8" s="505" customFormat="1" ht="147.75" customHeight="1" hidden="1">
      <c r="A21" s="501"/>
      <c r="B21" s="135" t="s">
        <v>458</v>
      </c>
      <c r="C21" s="146" t="s">
        <v>325</v>
      </c>
      <c r="D21" s="147" t="s">
        <v>61</v>
      </c>
      <c r="E21" s="148" t="s">
        <v>328</v>
      </c>
      <c r="F21" s="163"/>
      <c r="G21" s="503"/>
      <c r="H21" s="504"/>
    </row>
    <row r="22" spans="1:8" s="112" customFormat="1" ht="147.75" customHeight="1" hidden="1">
      <c r="A22" s="106"/>
      <c r="B22" s="152" t="s">
        <v>459</v>
      </c>
      <c r="C22" s="135" t="s">
        <v>194</v>
      </c>
      <c r="D22" s="135" t="s">
        <v>195</v>
      </c>
      <c r="E22" s="130" t="s">
        <v>196</v>
      </c>
      <c r="F22" s="163"/>
      <c r="G22" s="199"/>
      <c r="H22" s="149"/>
    </row>
    <row r="23" spans="1:8" s="112" customFormat="1" ht="147.75" customHeight="1" hidden="1">
      <c r="A23" s="106"/>
      <c r="B23" s="152"/>
      <c r="C23" s="135"/>
      <c r="D23" s="533"/>
      <c r="E23" s="130"/>
      <c r="F23" s="163"/>
      <c r="G23" s="199"/>
      <c r="H23" s="149"/>
    </row>
    <row r="24" spans="1:8" s="112" customFormat="1" ht="147.75" customHeight="1" hidden="1">
      <c r="A24" s="106"/>
      <c r="B24" s="152"/>
      <c r="C24" s="135"/>
      <c r="D24" s="533"/>
      <c r="E24" s="130"/>
      <c r="F24" s="163"/>
      <c r="G24" s="199"/>
      <c r="H24" s="149"/>
    </row>
    <row r="25" spans="1:8" s="505" customFormat="1" ht="69.75" customHeight="1" hidden="1">
      <c r="A25" s="501"/>
      <c r="B25" s="153" t="s">
        <v>460</v>
      </c>
      <c r="C25" s="134" t="s">
        <v>608</v>
      </c>
      <c r="D25" s="156" t="s">
        <v>713</v>
      </c>
      <c r="E25" s="76" t="s">
        <v>34</v>
      </c>
      <c r="F25" s="502"/>
      <c r="G25" s="503"/>
      <c r="H25" s="517"/>
    </row>
    <row r="26" spans="1:8" s="505" customFormat="1" ht="56.25" customHeight="1" hidden="1">
      <c r="A26" s="501"/>
      <c r="B26" s="506"/>
      <c r="C26" s="518"/>
      <c r="D26" s="519"/>
      <c r="E26" s="520" t="s">
        <v>376</v>
      </c>
      <c r="F26" s="502"/>
      <c r="G26" s="503"/>
      <c r="H26" s="517"/>
    </row>
    <row r="27" spans="1:8" s="112" customFormat="1" ht="84.75" customHeight="1" hidden="1">
      <c r="A27" s="106"/>
      <c r="B27" s="153" t="s">
        <v>460</v>
      </c>
      <c r="C27" s="134" t="s">
        <v>608</v>
      </c>
      <c r="D27" s="156" t="s">
        <v>713</v>
      </c>
      <c r="E27" s="76" t="s">
        <v>34</v>
      </c>
      <c r="F27" s="164"/>
      <c r="G27" s="199"/>
      <c r="H27" s="136"/>
    </row>
    <row r="28" spans="1:8" s="112" customFormat="1" ht="37.5" customHeight="1" hidden="1">
      <c r="A28" s="106"/>
      <c r="B28" s="153" t="s">
        <v>460</v>
      </c>
      <c r="C28" s="134" t="s">
        <v>608</v>
      </c>
      <c r="D28" s="156" t="s">
        <v>713</v>
      </c>
      <c r="E28" s="76" t="s">
        <v>34</v>
      </c>
      <c r="F28" s="162"/>
      <c r="G28" s="199"/>
      <c r="H28" s="136"/>
    </row>
    <row r="29" spans="3:8" s="521" customFormat="1" ht="14.25">
      <c r="C29" s="523"/>
      <c r="D29" s="523"/>
      <c r="E29" s="524"/>
      <c r="F29" s="524"/>
      <c r="G29" s="524"/>
      <c r="H29" s="525"/>
    </row>
    <row r="30" spans="2:8" s="521" customFormat="1" ht="20.25">
      <c r="B30" s="1055" t="s">
        <v>794</v>
      </c>
      <c r="C30" s="1055"/>
      <c r="D30" s="1055"/>
      <c r="E30" s="1055"/>
      <c r="F30" s="452"/>
      <c r="G30" s="452" t="s">
        <v>795</v>
      </c>
      <c r="H30" s="528"/>
    </row>
    <row r="31" spans="3:8" s="521" customFormat="1" ht="12.75">
      <c r="C31" s="526"/>
      <c r="D31" s="526"/>
      <c r="E31" s="527"/>
      <c r="F31" s="527"/>
      <c r="G31" s="527"/>
      <c r="H31" s="528"/>
    </row>
    <row r="32" spans="3:8" s="521" customFormat="1" ht="12.75">
      <c r="C32" s="526"/>
      <c r="D32" s="526"/>
      <c r="E32" s="527"/>
      <c r="F32" s="527"/>
      <c r="G32" s="527"/>
      <c r="H32" s="528"/>
    </row>
    <row r="33" spans="3:8" s="521" customFormat="1" ht="12.75">
      <c r="C33" s="526"/>
      <c r="D33" s="526"/>
      <c r="E33" s="527"/>
      <c r="F33" s="527"/>
      <c r="G33" s="527"/>
      <c r="H33" s="528"/>
    </row>
    <row r="34" spans="3:8" s="521" customFormat="1" ht="12.75">
      <c r="C34" s="526"/>
      <c r="D34" s="526"/>
      <c r="E34" s="527"/>
      <c r="F34" s="527"/>
      <c r="G34" s="527"/>
      <c r="H34" s="528"/>
    </row>
    <row r="35" spans="3:8" s="521" customFormat="1" ht="12.75">
      <c r="C35" s="526"/>
      <c r="D35" s="526"/>
      <c r="E35" s="527"/>
      <c r="F35" s="527"/>
      <c r="G35" s="527"/>
      <c r="H35" s="528"/>
    </row>
    <row r="36" spans="3:8" s="521" customFormat="1" ht="12.75">
      <c r="C36" s="526"/>
      <c r="D36" s="526"/>
      <c r="E36" s="527"/>
      <c r="F36" s="527"/>
      <c r="G36" s="527"/>
      <c r="H36" s="528"/>
    </row>
    <row r="37" spans="3:8" s="521" customFormat="1" ht="12.75">
      <c r="C37" s="526"/>
      <c r="D37" s="526"/>
      <c r="E37" s="527"/>
      <c r="F37" s="527"/>
      <c r="G37" s="527"/>
      <c r="H37" s="528"/>
    </row>
    <row r="38" spans="3:8" s="521" customFormat="1" ht="12.75">
      <c r="C38" s="526"/>
      <c r="D38" s="526"/>
      <c r="E38" s="527"/>
      <c r="F38" s="527"/>
      <c r="G38" s="527"/>
      <c r="H38" s="528"/>
    </row>
    <row r="39" spans="3:8" s="521" customFormat="1" ht="12.75">
      <c r="C39" s="526"/>
      <c r="D39" s="526"/>
      <c r="E39" s="527"/>
      <c r="F39" s="527"/>
      <c r="G39" s="527"/>
      <c r="H39" s="528"/>
    </row>
    <row r="40" spans="3:8" s="521" customFormat="1" ht="12.75">
      <c r="C40" s="526"/>
      <c r="D40" s="526"/>
      <c r="E40" s="527"/>
      <c r="F40" s="527"/>
      <c r="G40" s="527"/>
      <c r="H40" s="528"/>
    </row>
    <row r="41" spans="3:8" s="521" customFormat="1" ht="12.75">
      <c r="C41" s="526"/>
      <c r="D41" s="526"/>
      <c r="E41" s="527"/>
      <c r="F41" s="527"/>
      <c r="G41" s="527"/>
      <c r="H41" s="528"/>
    </row>
    <row r="42" spans="3:8" s="521" customFormat="1" ht="12.75">
      <c r="C42" s="526"/>
      <c r="D42" s="526"/>
      <c r="E42" s="527"/>
      <c r="F42" s="527"/>
      <c r="G42" s="527"/>
      <c r="H42" s="528"/>
    </row>
    <row r="43" spans="3:8" s="521" customFormat="1" ht="12.75">
      <c r="C43" s="526"/>
      <c r="D43" s="526"/>
      <c r="E43" s="527"/>
      <c r="F43" s="527"/>
      <c r="G43" s="527"/>
      <c r="H43" s="528"/>
    </row>
    <row r="44" spans="3:8" s="521" customFormat="1" ht="12.75">
      <c r="C44" s="526"/>
      <c r="D44" s="526"/>
      <c r="E44" s="527"/>
      <c r="F44" s="527"/>
      <c r="G44" s="527"/>
      <c r="H44" s="528"/>
    </row>
    <row r="45" spans="3:8" s="521" customFormat="1" ht="12.75">
      <c r="C45" s="526"/>
      <c r="D45" s="526"/>
      <c r="E45" s="527"/>
      <c r="F45" s="527"/>
      <c r="G45" s="527"/>
      <c r="H45" s="528"/>
    </row>
    <row r="46" spans="3:8" s="521" customFormat="1" ht="12.75">
      <c r="C46" s="526"/>
      <c r="D46" s="526"/>
      <c r="E46" s="527"/>
      <c r="F46" s="527"/>
      <c r="G46" s="527"/>
      <c r="H46" s="528"/>
    </row>
    <row r="47" spans="1:8" s="521" customFormat="1" ht="12.75">
      <c r="A47" s="529"/>
      <c r="B47" s="529"/>
      <c r="C47" s="526"/>
      <c r="D47" s="526"/>
      <c r="E47" s="527"/>
      <c r="F47" s="527"/>
      <c r="G47" s="527"/>
      <c r="H47" s="528"/>
    </row>
    <row r="48" spans="1:8" s="521" customFormat="1" ht="12.75">
      <c r="A48" s="529"/>
      <c r="B48" s="529"/>
      <c r="C48" s="530"/>
      <c r="D48" s="530"/>
      <c r="E48" s="527"/>
      <c r="F48" s="527"/>
      <c r="G48" s="527"/>
      <c r="H48" s="531"/>
    </row>
    <row r="49" spans="1:8" s="521" customFormat="1" ht="12.75">
      <c r="A49" s="529"/>
      <c r="B49" s="529"/>
      <c r="C49" s="530"/>
      <c r="D49" s="530"/>
      <c r="E49" s="527"/>
      <c r="F49" s="527"/>
      <c r="G49" s="527"/>
      <c r="H49" s="531"/>
    </row>
    <row r="50" spans="1:8" s="521" customFormat="1" ht="12.75">
      <c r="A50" s="529"/>
      <c r="B50" s="529"/>
      <c r="C50" s="530"/>
      <c r="D50" s="530"/>
      <c r="E50" s="527"/>
      <c r="F50" s="527"/>
      <c r="G50" s="527"/>
      <c r="H50" s="531"/>
    </row>
    <row r="51" spans="1:8" s="521" customFormat="1" ht="12.75">
      <c r="A51" s="529"/>
      <c r="B51" s="529"/>
      <c r="C51" s="530"/>
      <c r="D51" s="530"/>
      <c r="E51" s="527"/>
      <c r="F51" s="527"/>
      <c r="G51" s="527"/>
      <c r="H51" s="531"/>
    </row>
    <row r="52" spans="1:8" s="521" customFormat="1" ht="12.75">
      <c r="A52" s="529"/>
      <c r="B52" s="529"/>
      <c r="C52" s="530"/>
      <c r="D52" s="530"/>
      <c r="E52" s="527"/>
      <c r="F52" s="527"/>
      <c r="G52" s="527"/>
      <c r="H52" s="531"/>
    </row>
    <row r="53" spans="1:8" s="521" customFormat="1" ht="12.75">
      <c r="A53" s="529"/>
      <c r="B53" s="529"/>
      <c r="C53" s="530"/>
      <c r="D53" s="530"/>
      <c r="E53" s="527"/>
      <c r="F53" s="527"/>
      <c r="G53" s="527"/>
      <c r="H53" s="531"/>
    </row>
    <row r="54" spans="1:8" s="521" customFormat="1" ht="12.75">
      <c r="A54" s="529"/>
      <c r="B54" s="529"/>
      <c r="C54" s="530"/>
      <c r="D54" s="530"/>
      <c r="E54" s="527"/>
      <c r="F54" s="527"/>
      <c r="G54" s="527"/>
      <c r="H54" s="531"/>
    </row>
    <row r="55" spans="1:8" s="521" customFormat="1" ht="12.75">
      <c r="A55" s="529"/>
      <c r="B55" s="529"/>
      <c r="C55" s="530"/>
      <c r="D55" s="530"/>
      <c r="E55" s="527"/>
      <c r="F55" s="527"/>
      <c r="G55" s="527"/>
      <c r="H55" s="531"/>
    </row>
    <row r="56" spans="1:8" s="521" customFormat="1" ht="12.75">
      <c r="A56" s="529"/>
      <c r="B56" s="529"/>
      <c r="C56" s="530"/>
      <c r="D56" s="530"/>
      <c r="E56" s="527"/>
      <c r="F56" s="527"/>
      <c r="G56" s="527"/>
      <c r="H56" s="531"/>
    </row>
    <row r="57" spans="1:8" s="521" customFormat="1" ht="12.75">
      <c r="A57" s="529"/>
      <c r="B57" s="529"/>
      <c r="C57" s="530"/>
      <c r="D57" s="530"/>
      <c r="E57" s="527"/>
      <c r="F57" s="527"/>
      <c r="G57" s="527"/>
      <c r="H57" s="531"/>
    </row>
    <row r="58" spans="1:8" s="521" customFormat="1" ht="12.75">
      <c r="A58" s="529"/>
      <c r="B58" s="529"/>
      <c r="C58" s="530"/>
      <c r="D58" s="530"/>
      <c r="E58" s="527"/>
      <c r="F58" s="527"/>
      <c r="G58" s="527"/>
      <c r="H58" s="531"/>
    </row>
    <row r="59" spans="1:8" s="521" customFormat="1" ht="12.75">
      <c r="A59" s="529"/>
      <c r="B59" s="529"/>
      <c r="C59" s="530"/>
      <c r="D59" s="530"/>
      <c r="E59" s="527"/>
      <c r="F59" s="527"/>
      <c r="G59" s="527"/>
      <c r="H59" s="531"/>
    </row>
    <row r="60" spans="1:8" s="521" customFormat="1" ht="12.75">
      <c r="A60" s="529"/>
      <c r="B60" s="529"/>
      <c r="C60" s="530"/>
      <c r="D60" s="530"/>
      <c r="E60" s="527"/>
      <c r="F60" s="527"/>
      <c r="G60" s="527"/>
      <c r="H60" s="531"/>
    </row>
    <row r="61" spans="1:8" s="521" customFormat="1" ht="12.75">
      <c r="A61" s="529"/>
      <c r="B61" s="529"/>
      <c r="C61" s="530"/>
      <c r="D61" s="530"/>
      <c r="E61" s="527"/>
      <c r="F61" s="527"/>
      <c r="G61" s="527"/>
      <c r="H61" s="531"/>
    </row>
    <row r="62" spans="1:8" s="521" customFormat="1" ht="12.75">
      <c r="A62" s="529"/>
      <c r="B62" s="529"/>
      <c r="C62" s="530"/>
      <c r="D62" s="530"/>
      <c r="E62" s="527"/>
      <c r="F62" s="527"/>
      <c r="G62" s="527"/>
      <c r="H62" s="531"/>
    </row>
    <row r="63" spans="1:8" s="521" customFormat="1" ht="12.75">
      <c r="A63" s="529"/>
      <c r="B63" s="529"/>
      <c r="C63" s="530"/>
      <c r="D63" s="530"/>
      <c r="E63" s="527"/>
      <c r="F63" s="527"/>
      <c r="G63" s="527"/>
      <c r="H63" s="531"/>
    </row>
    <row r="64" spans="1:8" s="521" customFormat="1" ht="12.75">
      <c r="A64" s="529"/>
      <c r="B64" s="529"/>
      <c r="C64" s="530"/>
      <c r="D64" s="530"/>
      <c r="E64" s="527"/>
      <c r="F64" s="527"/>
      <c r="G64" s="527"/>
      <c r="H64" s="531"/>
    </row>
    <row r="65" spans="1:8" s="521" customFormat="1" ht="12.75">
      <c r="A65" s="529"/>
      <c r="B65" s="529"/>
      <c r="C65" s="530"/>
      <c r="D65" s="530"/>
      <c r="E65" s="527"/>
      <c r="F65" s="527"/>
      <c r="G65" s="527"/>
      <c r="H65" s="531"/>
    </row>
    <row r="66" spans="1:8" s="521" customFormat="1" ht="12.75">
      <c r="A66" s="529"/>
      <c r="B66" s="529"/>
      <c r="C66" s="530"/>
      <c r="D66" s="530"/>
      <c r="E66" s="527"/>
      <c r="F66" s="527"/>
      <c r="G66" s="527"/>
      <c r="H66" s="531"/>
    </row>
    <row r="67" spans="1:8" s="521" customFormat="1" ht="12.75">
      <c r="A67" s="529"/>
      <c r="B67" s="529"/>
      <c r="C67" s="530"/>
      <c r="D67" s="530"/>
      <c r="E67" s="527"/>
      <c r="F67" s="527"/>
      <c r="G67" s="527"/>
      <c r="H67" s="531"/>
    </row>
    <row r="68" spans="1:8" s="521" customFormat="1" ht="12.75">
      <c r="A68" s="529"/>
      <c r="B68" s="529"/>
      <c r="C68" s="530"/>
      <c r="D68" s="530"/>
      <c r="E68" s="527"/>
      <c r="F68" s="527"/>
      <c r="G68" s="527"/>
      <c r="H68" s="531"/>
    </row>
    <row r="69" spans="1:8" s="521" customFormat="1" ht="12.75">
      <c r="A69" s="529"/>
      <c r="B69" s="529"/>
      <c r="C69" s="530"/>
      <c r="D69" s="530"/>
      <c r="E69" s="527"/>
      <c r="F69" s="527"/>
      <c r="G69" s="527"/>
      <c r="H69" s="531"/>
    </row>
    <row r="70" spans="1:8" s="521" customFormat="1" ht="12.75">
      <c r="A70" s="529"/>
      <c r="B70" s="529"/>
      <c r="C70" s="530"/>
      <c r="D70" s="530"/>
      <c r="E70" s="527"/>
      <c r="F70" s="527"/>
      <c r="G70" s="527"/>
      <c r="H70" s="531"/>
    </row>
    <row r="71" spans="1:8" s="521" customFormat="1" ht="12.75">
      <c r="A71" s="529"/>
      <c r="B71" s="529"/>
      <c r="C71" s="530"/>
      <c r="D71" s="530"/>
      <c r="E71" s="527"/>
      <c r="F71" s="527"/>
      <c r="G71" s="527"/>
      <c r="H71" s="531"/>
    </row>
    <row r="72" spans="1:8" s="521" customFormat="1" ht="12.75">
      <c r="A72" s="529"/>
      <c r="B72" s="529"/>
      <c r="C72" s="530"/>
      <c r="D72" s="530"/>
      <c r="E72" s="527"/>
      <c r="F72" s="527"/>
      <c r="G72" s="527"/>
      <c r="H72" s="531"/>
    </row>
    <row r="73" spans="1:8" s="521" customFormat="1" ht="12.75">
      <c r="A73" s="529"/>
      <c r="B73" s="529"/>
      <c r="C73" s="530"/>
      <c r="D73" s="530"/>
      <c r="E73" s="527"/>
      <c r="F73" s="527"/>
      <c r="G73" s="527"/>
      <c r="H73" s="531"/>
    </row>
    <row r="74" spans="1:8" s="521" customFormat="1" ht="12.75">
      <c r="A74" s="529"/>
      <c r="B74" s="529"/>
      <c r="C74" s="530"/>
      <c r="D74" s="530"/>
      <c r="E74" s="527"/>
      <c r="F74" s="527"/>
      <c r="G74" s="527"/>
      <c r="H74" s="531"/>
    </row>
    <row r="75" spans="1:8" s="521" customFormat="1" ht="12.75">
      <c r="A75" s="529"/>
      <c r="B75" s="529"/>
      <c r="C75" s="530"/>
      <c r="D75" s="530"/>
      <c r="E75" s="527"/>
      <c r="F75" s="527"/>
      <c r="G75" s="527"/>
      <c r="H75" s="531"/>
    </row>
    <row r="76" spans="1:8" s="521" customFormat="1" ht="12.75">
      <c r="A76" s="529"/>
      <c r="B76" s="529"/>
      <c r="C76" s="530"/>
      <c r="D76" s="530"/>
      <c r="E76" s="527"/>
      <c r="F76" s="527"/>
      <c r="G76" s="527"/>
      <c r="H76" s="531"/>
    </row>
    <row r="77" spans="1:8" s="521" customFormat="1" ht="12.75">
      <c r="A77" s="529"/>
      <c r="B77" s="529"/>
      <c r="C77" s="530"/>
      <c r="D77" s="530"/>
      <c r="E77" s="527"/>
      <c r="F77" s="527"/>
      <c r="G77" s="527"/>
      <c r="H77" s="531"/>
    </row>
    <row r="78" spans="1:8" s="521" customFormat="1" ht="12.75">
      <c r="A78" s="529"/>
      <c r="B78" s="529"/>
      <c r="C78" s="530"/>
      <c r="D78" s="530"/>
      <c r="E78" s="527"/>
      <c r="F78" s="527"/>
      <c r="G78" s="527"/>
      <c r="H78" s="531"/>
    </row>
    <row r="79" spans="1:8" s="521" customFormat="1" ht="12.75">
      <c r="A79" s="529"/>
      <c r="B79" s="529"/>
      <c r="C79" s="530"/>
      <c r="D79" s="530"/>
      <c r="E79" s="527"/>
      <c r="F79" s="527"/>
      <c r="G79" s="527"/>
      <c r="H79" s="531"/>
    </row>
    <row r="80" spans="1:8" s="521" customFormat="1" ht="12.75">
      <c r="A80" s="529"/>
      <c r="B80" s="529"/>
      <c r="C80" s="530"/>
      <c r="D80" s="530"/>
      <c r="E80" s="527"/>
      <c r="F80" s="527"/>
      <c r="G80" s="527"/>
      <c r="H80" s="531"/>
    </row>
    <row r="81" spans="1:8" s="521" customFormat="1" ht="12.75">
      <c r="A81" s="529"/>
      <c r="B81" s="529"/>
      <c r="C81" s="530"/>
      <c r="D81" s="530"/>
      <c r="E81" s="527"/>
      <c r="F81" s="527"/>
      <c r="G81" s="527"/>
      <c r="H81" s="531"/>
    </row>
    <row r="82" spans="1:8" s="521" customFormat="1" ht="12.75">
      <c r="A82" s="529"/>
      <c r="B82" s="529"/>
      <c r="C82" s="530"/>
      <c r="D82" s="530"/>
      <c r="E82" s="527"/>
      <c r="F82" s="527"/>
      <c r="G82" s="527"/>
      <c r="H82" s="531"/>
    </row>
    <row r="83" spans="1:8" s="521" customFormat="1" ht="12.75">
      <c r="A83" s="529"/>
      <c r="B83" s="529"/>
      <c r="C83" s="530"/>
      <c r="D83" s="530"/>
      <c r="E83" s="527"/>
      <c r="F83" s="527"/>
      <c r="G83" s="527"/>
      <c r="H83" s="531"/>
    </row>
    <row r="84" spans="1:8" s="521" customFormat="1" ht="12.75">
      <c r="A84" s="529"/>
      <c r="B84" s="529"/>
      <c r="C84" s="530"/>
      <c r="D84" s="530"/>
      <c r="E84" s="527"/>
      <c r="F84" s="527"/>
      <c r="G84" s="527"/>
      <c r="H84" s="531"/>
    </row>
    <row r="85" spans="1:8" s="521" customFormat="1" ht="12.75">
      <c r="A85" s="529"/>
      <c r="B85" s="529"/>
      <c r="C85" s="530"/>
      <c r="D85" s="530"/>
      <c r="E85" s="527"/>
      <c r="F85" s="527"/>
      <c r="G85" s="527"/>
      <c r="H85" s="531"/>
    </row>
    <row r="86" spans="1:8" s="521" customFormat="1" ht="12.75">
      <c r="A86" s="529"/>
      <c r="B86" s="529"/>
      <c r="C86" s="530"/>
      <c r="D86" s="530"/>
      <c r="E86" s="527"/>
      <c r="F86" s="527"/>
      <c r="G86" s="527"/>
      <c r="H86" s="531"/>
    </row>
    <row r="87" spans="1:8" s="521" customFormat="1" ht="12.75">
      <c r="A87" s="529"/>
      <c r="B87" s="529"/>
      <c r="C87" s="530"/>
      <c r="D87" s="530"/>
      <c r="E87" s="527"/>
      <c r="F87" s="527"/>
      <c r="G87" s="527"/>
      <c r="H87" s="531"/>
    </row>
    <row r="88" spans="1:8" s="521" customFormat="1" ht="12.75">
      <c r="A88" s="529"/>
      <c r="B88" s="529"/>
      <c r="C88" s="530"/>
      <c r="D88" s="530"/>
      <c r="E88" s="527"/>
      <c r="F88" s="527"/>
      <c r="G88" s="527"/>
      <c r="H88" s="531"/>
    </row>
    <row r="89" spans="1:8" s="521" customFormat="1" ht="12.75">
      <c r="A89" s="529"/>
      <c r="B89" s="529"/>
      <c r="C89" s="530"/>
      <c r="D89" s="530"/>
      <c r="E89" s="527"/>
      <c r="F89" s="527"/>
      <c r="G89" s="527"/>
      <c r="H89" s="531"/>
    </row>
    <row r="90" spans="1:8" s="521" customFormat="1" ht="12.75">
      <c r="A90" s="529"/>
      <c r="B90" s="529"/>
      <c r="C90" s="530"/>
      <c r="D90" s="530"/>
      <c r="E90" s="527"/>
      <c r="F90" s="527"/>
      <c r="G90" s="527"/>
      <c r="H90" s="531"/>
    </row>
    <row r="91" spans="1:8" s="521" customFormat="1" ht="12.75">
      <c r="A91" s="529"/>
      <c r="B91" s="529"/>
      <c r="C91" s="522"/>
      <c r="D91" s="522"/>
      <c r="E91" s="532"/>
      <c r="F91" s="532"/>
      <c r="G91" s="532"/>
      <c r="H91" s="522"/>
    </row>
    <row r="92" spans="1:8" s="521" customFormat="1" ht="12.75">
      <c r="A92" s="529"/>
      <c r="B92" s="529"/>
      <c r="C92" s="522"/>
      <c r="D92" s="522"/>
      <c r="E92" s="532"/>
      <c r="F92" s="532"/>
      <c r="G92" s="532"/>
      <c r="H92" s="522"/>
    </row>
    <row r="93" spans="1:8" s="521" customFormat="1" ht="12.75">
      <c r="A93" s="529"/>
      <c r="B93" s="529"/>
      <c r="C93" s="522"/>
      <c r="D93" s="522"/>
      <c r="E93" s="532"/>
      <c r="F93" s="532"/>
      <c r="G93" s="532"/>
      <c r="H93" s="522"/>
    </row>
    <row r="94" spans="1:8" s="521" customFormat="1" ht="12.75">
      <c r="A94" s="529"/>
      <c r="B94" s="529"/>
      <c r="C94" s="522"/>
      <c r="D94" s="522"/>
      <c r="E94" s="532"/>
      <c r="F94" s="532"/>
      <c r="G94" s="532"/>
      <c r="H94" s="522"/>
    </row>
    <row r="95" spans="1:8" s="521" customFormat="1" ht="12.75">
      <c r="A95" s="529"/>
      <c r="B95" s="529"/>
      <c r="C95" s="522"/>
      <c r="D95" s="522"/>
      <c r="E95" s="532"/>
      <c r="F95" s="532"/>
      <c r="G95" s="532"/>
      <c r="H95" s="522"/>
    </row>
    <row r="96" spans="1:8" s="521" customFormat="1" ht="12.75">
      <c r="A96" s="529"/>
      <c r="B96" s="529"/>
      <c r="C96" s="522"/>
      <c r="D96" s="522"/>
      <c r="E96" s="532"/>
      <c r="F96" s="532"/>
      <c r="G96" s="532"/>
      <c r="H96" s="522"/>
    </row>
    <row r="97" spans="1:8" s="521" customFormat="1" ht="12.75">
      <c r="A97" s="529"/>
      <c r="B97" s="529"/>
      <c r="C97" s="522"/>
      <c r="D97" s="522"/>
      <c r="E97" s="532"/>
      <c r="F97" s="532"/>
      <c r="G97" s="532"/>
      <c r="H97" s="522"/>
    </row>
    <row r="98" spans="1:8" s="521" customFormat="1" ht="12.75">
      <c r="A98" s="529"/>
      <c r="B98" s="529"/>
      <c r="C98" s="522"/>
      <c r="D98" s="522"/>
      <c r="E98" s="532"/>
      <c r="F98" s="532"/>
      <c r="G98" s="532"/>
      <c r="H98" s="522"/>
    </row>
    <row r="99" spans="1:8" s="521" customFormat="1" ht="12.75">
      <c r="A99" s="529"/>
      <c r="B99" s="529"/>
      <c r="C99" s="522"/>
      <c r="D99" s="522"/>
      <c r="E99" s="532"/>
      <c r="F99" s="532"/>
      <c r="G99" s="532"/>
      <c r="H99" s="522"/>
    </row>
    <row r="100" spans="1:8" s="521" customFormat="1" ht="12.75">
      <c r="A100" s="529"/>
      <c r="B100" s="529"/>
      <c r="C100" s="522"/>
      <c r="D100" s="522"/>
      <c r="E100" s="532"/>
      <c r="F100" s="532"/>
      <c r="G100" s="532"/>
      <c r="H100" s="522"/>
    </row>
    <row r="101" spans="1:8" s="521" customFormat="1" ht="12.75">
      <c r="A101" s="529"/>
      <c r="B101" s="529"/>
      <c r="C101" s="522"/>
      <c r="D101" s="522"/>
      <c r="E101" s="532"/>
      <c r="F101" s="532"/>
      <c r="G101" s="532"/>
      <c r="H101" s="522"/>
    </row>
    <row r="102" spans="1:8" s="521" customFormat="1" ht="12.75">
      <c r="A102" s="529"/>
      <c r="B102" s="529"/>
      <c r="C102" s="522"/>
      <c r="D102" s="522"/>
      <c r="E102" s="532"/>
      <c r="F102" s="532"/>
      <c r="G102" s="532"/>
      <c r="H102" s="522"/>
    </row>
    <row r="103" spans="1:8" s="521" customFormat="1" ht="12.75">
      <c r="A103" s="529"/>
      <c r="B103" s="529"/>
      <c r="C103" s="522"/>
      <c r="D103" s="522"/>
      <c r="E103" s="532"/>
      <c r="F103" s="532"/>
      <c r="G103" s="532"/>
      <c r="H103" s="522"/>
    </row>
    <row r="104" spans="1:8" s="521" customFormat="1" ht="12.75">
      <c r="A104" s="529"/>
      <c r="B104" s="529"/>
      <c r="C104" s="522"/>
      <c r="D104" s="522"/>
      <c r="E104" s="532"/>
      <c r="F104" s="532"/>
      <c r="G104" s="532"/>
      <c r="H104" s="522"/>
    </row>
    <row r="105" spans="1:8" s="521" customFormat="1" ht="12.75">
      <c r="A105" s="529"/>
      <c r="B105" s="529"/>
      <c r="C105" s="522"/>
      <c r="D105" s="522"/>
      <c r="E105" s="532"/>
      <c r="F105" s="532"/>
      <c r="G105" s="532"/>
      <c r="H105" s="522"/>
    </row>
    <row r="106" spans="1:8" s="521" customFormat="1" ht="12.75">
      <c r="A106" s="529"/>
      <c r="B106" s="529"/>
      <c r="C106" s="522"/>
      <c r="D106" s="522"/>
      <c r="E106" s="532"/>
      <c r="F106" s="532"/>
      <c r="G106" s="532"/>
      <c r="H106" s="522"/>
    </row>
    <row r="107" spans="1:8" s="521" customFormat="1" ht="12.75">
      <c r="A107" s="529"/>
      <c r="B107" s="529"/>
      <c r="C107" s="522"/>
      <c r="D107" s="522"/>
      <c r="E107" s="532"/>
      <c r="F107" s="532"/>
      <c r="G107" s="532"/>
      <c r="H107" s="522"/>
    </row>
    <row r="108" spans="1:8" s="521" customFormat="1" ht="12.75">
      <c r="A108" s="529"/>
      <c r="B108" s="529"/>
      <c r="C108" s="522"/>
      <c r="D108" s="522"/>
      <c r="E108" s="532"/>
      <c r="F108" s="532"/>
      <c r="G108" s="532"/>
      <c r="H108" s="522"/>
    </row>
    <row r="109" spans="1:8" s="521" customFormat="1" ht="12.75">
      <c r="A109" s="529"/>
      <c r="B109" s="529"/>
      <c r="C109" s="522"/>
      <c r="D109" s="522"/>
      <c r="E109" s="532"/>
      <c r="F109" s="532"/>
      <c r="G109" s="532"/>
      <c r="H109" s="522"/>
    </row>
    <row r="110" spans="1:8" s="521" customFormat="1" ht="12.75">
      <c r="A110" s="529"/>
      <c r="B110" s="529"/>
      <c r="C110" s="522"/>
      <c r="D110" s="522"/>
      <c r="E110" s="532"/>
      <c r="F110" s="532"/>
      <c r="G110" s="532"/>
      <c r="H110" s="522"/>
    </row>
    <row r="111" spans="1:8" s="521" customFormat="1" ht="12.75">
      <c r="A111" s="529"/>
      <c r="B111" s="529"/>
      <c r="C111" s="522"/>
      <c r="D111" s="522"/>
      <c r="E111" s="532"/>
      <c r="F111" s="532"/>
      <c r="G111" s="532"/>
      <c r="H111" s="522"/>
    </row>
    <row r="112" spans="1:8" s="521" customFormat="1" ht="12.75">
      <c r="A112" s="529"/>
      <c r="B112" s="529"/>
      <c r="C112" s="522"/>
      <c r="D112" s="522"/>
      <c r="E112" s="532"/>
      <c r="F112" s="532"/>
      <c r="G112" s="532"/>
      <c r="H112" s="522"/>
    </row>
    <row r="113" spans="1:8" s="521" customFormat="1" ht="12.75">
      <c r="A113" s="529"/>
      <c r="B113" s="529"/>
      <c r="C113" s="522"/>
      <c r="D113" s="522"/>
      <c r="E113" s="532"/>
      <c r="F113" s="532"/>
      <c r="G113" s="532"/>
      <c r="H113" s="522"/>
    </row>
    <row r="114" spans="1:8" s="521" customFormat="1" ht="12.75">
      <c r="A114" s="529"/>
      <c r="B114" s="529"/>
      <c r="C114" s="522"/>
      <c r="D114" s="522"/>
      <c r="E114" s="532"/>
      <c r="F114" s="532"/>
      <c r="G114" s="532"/>
      <c r="H114" s="522"/>
    </row>
    <row r="115" spans="1:8" s="521" customFormat="1" ht="12.75">
      <c r="A115" s="529"/>
      <c r="B115" s="529"/>
      <c r="C115" s="522"/>
      <c r="D115" s="522"/>
      <c r="E115" s="532"/>
      <c r="F115" s="532"/>
      <c r="G115" s="532"/>
      <c r="H115" s="522"/>
    </row>
    <row r="116" spans="1:8" s="521" customFormat="1" ht="12.75">
      <c r="A116" s="529"/>
      <c r="B116" s="529"/>
      <c r="C116" s="522"/>
      <c r="D116" s="522"/>
      <c r="E116" s="532"/>
      <c r="F116" s="532"/>
      <c r="G116" s="532"/>
      <c r="H116" s="522"/>
    </row>
    <row r="117" spans="1:8" s="521" customFormat="1" ht="12.75">
      <c r="A117" s="529"/>
      <c r="B117" s="529"/>
      <c r="C117" s="522"/>
      <c r="D117" s="522"/>
      <c r="E117" s="532"/>
      <c r="F117" s="532"/>
      <c r="G117" s="532"/>
      <c r="H117" s="522"/>
    </row>
    <row r="118" spans="1:8" s="521" customFormat="1" ht="12.75">
      <c r="A118" s="529"/>
      <c r="B118" s="529"/>
      <c r="C118" s="522"/>
      <c r="D118" s="522"/>
      <c r="E118" s="532"/>
      <c r="F118" s="532"/>
      <c r="G118" s="532"/>
      <c r="H118" s="522"/>
    </row>
    <row r="119" spans="1:8" s="521" customFormat="1" ht="12.75">
      <c r="A119" s="529"/>
      <c r="B119" s="529"/>
      <c r="C119" s="522"/>
      <c r="D119" s="522"/>
      <c r="E119" s="532"/>
      <c r="F119" s="532"/>
      <c r="G119" s="532"/>
      <c r="H119" s="522"/>
    </row>
    <row r="120" spans="1:8" s="521" customFormat="1" ht="12.75">
      <c r="A120" s="529"/>
      <c r="B120" s="529"/>
      <c r="C120" s="522"/>
      <c r="D120" s="522"/>
      <c r="E120" s="532"/>
      <c r="F120" s="532"/>
      <c r="G120" s="532"/>
      <c r="H120" s="522"/>
    </row>
    <row r="121" spans="1:8" s="521" customFormat="1" ht="12.75">
      <c r="A121" s="529"/>
      <c r="B121" s="529"/>
      <c r="C121" s="522"/>
      <c r="D121" s="522"/>
      <c r="E121" s="532"/>
      <c r="F121" s="532"/>
      <c r="G121" s="532"/>
      <c r="H121" s="522"/>
    </row>
    <row r="122" spans="1:8" s="521" customFormat="1" ht="12.75">
      <c r="A122" s="529"/>
      <c r="B122" s="529"/>
      <c r="C122" s="522"/>
      <c r="D122" s="522"/>
      <c r="E122" s="532"/>
      <c r="F122" s="532"/>
      <c r="G122" s="532"/>
      <c r="H122" s="522"/>
    </row>
    <row r="123" spans="1:8" s="521" customFormat="1" ht="12.75">
      <c r="A123" s="529"/>
      <c r="B123" s="529"/>
      <c r="C123" s="522"/>
      <c r="D123" s="522"/>
      <c r="E123" s="532"/>
      <c r="F123" s="532"/>
      <c r="G123" s="532"/>
      <c r="H123" s="522"/>
    </row>
    <row r="124" spans="1:8" s="521" customFormat="1" ht="12.75">
      <c r="A124" s="529"/>
      <c r="B124" s="529"/>
      <c r="C124" s="522"/>
      <c r="D124" s="522"/>
      <c r="E124" s="532"/>
      <c r="F124" s="532"/>
      <c r="G124" s="532"/>
      <c r="H124" s="522"/>
    </row>
    <row r="125" spans="1:8" s="521" customFormat="1" ht="12.75">
      <c r="A125" s="529"/>
      <c r="B125" s="529"/>
      <c r="C125" s="522"/>
      <c r="D125" s="522"/>
      <c r="E125" s="532"/>
      <c r="F125" s="532"/>
      <c r="G125" s="532"/>
      <c r="H125" s="522"/>
    </row>
    <row r="126" spans="1:8" s="521" customFormat="1" ht="12.75">
      <c r="A126" s="529"/>
      <c r="B126" s="529"/>
      <c r="C126" s="522"/>
      <c r="D126" s="522"/>
      <c r="E126" s="532"/>
      <c r="F126" s="532"/>
      <c r="G126" s="532"/>
      <c r="H126" s="522"/>
    </row>
    <row r="127" spans="1:8" s="521" customFormat="1" ht="12.75">
      <c r="A127" s="529"/>
      <c r="B127" s="529"/>
      <c r="C127" s="522"/>
      <c r="D127" s="522"/>
      <c r="E127" s="532"/>
      <c r="F127" s="532"/>
      <c r="G127" s="532"/>
      <c r="H127" s="522"/>
    </row>
    <row r="128" spans="1:8" s="521" customFormat="1" ht="12.75">
      <c r="A128" s="529"/>
      <c r="B128" s="529"/>
      <c r="C128" s="522"/>
      <c r="D128" s="522"/>
      <c r="E128" s="532"/>
      <c r="F128" s="532"/>
      <c r="G128" s="532"/>
      <c r="H128" s="522"/>
    </row>
    <row r="129" spans="1:8" s="521" customFormat="1" ht="12.75">
      <c r="A129" s="529"/>
      <c r="B129" s="529"/>
      <c r="C129" s="522"/>
      <c r="D129" s="522"/>
      <c r="E129" s="532"/>
      <c r="F129" s="532"/>
      <c r="G129" s="532"/>
      <c r="H129" s="522"/>
    </row>
    <row r="130" spans="1:8" s="521" customFormat="1" ht="12.75">
      <c r="A130" s="529"/>
      <c r="B130" s="529"/>
      <c r="C130" s="522"/>
      <c r="D130" s="522"/>
      <c r="E130" s="532"/>
      <c r="F130" s="532"/>
      <c r="G130" s="532"/>
      <c r="H130" s="522"/>
    </row>
    <row r="131" spans="1:8" s="521" customFormat="1" ht="12.75">
      <c r="A131" s="529"/>
      <c r="B131" s="529"/>
      <c r="C131" s="522"/>
      <c r="D131" s="522"/>
      <c r="E131" s="532"/>
      <c r="F131" s="532"/>
      <c r="G131" s="532"/>
      <c r="H131" s="522"/>
    </row>
    <row r="132" spans="1:8" s="521" customFormat="1" ht="12.75">
      <c r="A132" s="529"/>
      <c r="B132" s="529"/>
      <c r="C132" s="522"/>
      <c r="D132" s="522"/>
      <c r="E132" s="532"/>
      <c r="F132" s="532"/>
      <c r="G132" s="532"/>
      <c r="H132" s="522"/>
    </row>
    <row r="133" spans="1:8" s="521" customFormat="1" ht="12.75">
      <c r="A133" s="529"/>
      <c r="B133" s="529"/>
      <c r="C133" s="522"/>
      <c r="D133" s="522"/>
      <c r="E133" s="532"/>
      <c r="F133" s="532"/>
      <c r="G133" s="532"/>
      <c r="H133" s="522"/>
    </row>
    <row r="134" spans="1:8" s="521" customFormat="1" ht="12.75">
      <c r="A134" s="529"/>
      <c r="B134" s="529"/>
      <c r="C134" s="522"/>
      <c r="D134" s="522"/>
      <c r="E134" s="532"/>
      <c r="F134" s="532"/>
      <c r="G134" s="532"/>
      <c r="H134" s="522"/>
    </row>
    <row r="135" spans="1:8" s="521" customFormat="1" ht="12.75">
      <c r="A135" s="529"/>
      <c r="B135" s="529"/>
      <c r="C135" s="522"/>
      <c r="D135" s="522"/>
      <c r="E135" s="532"/>
      <c r="F135" s="532"/>
      <c r="G135" s="532"/>
      <c r="H135" s="522"/>
    </row>
    <row r="136" spans="1:8" s="521" customFormat="1" ht="12.75">
      <c r="A136" s="529"/>
      <c r="B136" s="529"/>
      <c r="C136" s="522"/>
      <c r="D136" s="522"/>
      <c r="E136" s="532"/>
      <c r="F136" s="532"/>
      <c r="G136" s="532"/>
      <c r="H136" s="522"/>
    </row>
    <row r="137" spans="1:8" s="521" customFormat="1" ht="12.75">
      <c r="A137" s="529"/>
      <c r="B137" s="529"/>
      <c r="C137" s="522"/>
      <c r="D137" s="522"/>
      <c r="E137" s="532"/>
      <c r="F137" s="532"/>
      <c r="G137" s="532"/>
      <c r="H137" s="522"/>
    </row>
    <row r="138" spans="1:8" s="521" customFormat="1" ht="12.75">
      <c r="A138" s="529"/>
      <c r="B138" s="529"/>
      <c r="C138" s="522"/>
      <c r="D138" s="522"/>
      <c r="E138" s="532"/>
      <c r="F138" s="532"/>
      <c r="G138" s="532"/>
      <c r="H138" s="522"/>
    </row>
    <row r="139" spans="1:8" s="521" customFormat="1" ht="12.75">
      <c r="A139" s="529"/>
      <c r="B139" s="529"/>
      <c r="C139" s="522"/>
      <c r="D139" s="522"/>
      <c r="E139" s="532"/>
      <c r="F139" s="532"/>
      <c r="G139" s="532"/>
      <c r="H139" s="522"/>
    </row>
    <row r="140" spans="1:8" s="521" customFormat="1" ht="12.75">
      <c r="A140" s="529"/>
      <c r="B140" s="529"/>
      <c r="C140" s="522"/>
      <c r="D140" s="522"/>
      <c r="E140" s="532"/>
      <c r="F140" s="532"/>
      <c r="G140" s="532"/>
      <c r="H140" s="522"/>
    </row>
    <row r="141" spans="1:8" s="521" customFormat="1" ht="12.75">
      <c r="A141" s="529"/>
      <c r="B141" s="529"/>
      <c r="C141" s="522"/>
      <c r="D141" s="522"/>
      <c r="E141" s="532"/>
      <c r="F141" s="532"/>
      <c r="G141" s="532"/>
      <c r="H141" s="522"/>
    </row>
    <row r="142" spans="1:8" s="521" customFormat="1" ht="12.75">
      <c r="A142" s="529"/>
      <c r="B142" s="529"/>
      <c r="C142" s="522"/>
      <c r="D142" s="522"/>
      <c r="E142" s="532"/>
      <c r="F142" s="532"/>
      <c r="G142" s="532"/>
      <c r="H142" s="522"/>
    </row>
    <row r="143" spans="1:8" s="521" customFormat="1" ht="12.75">
      <c r="A143" s="529"/>
      <c r="B143" s="529"/>
      <c r="C143" s="522"/>
      <c r="D143" s="522"/>
      <c r="E143" s="532"/>
      <c r="F143" s="532"/>
      <c r="G143" s="532"/>
      <c r="H143" s="522"/>
    </row>
    <row r="144" spans="1:8" s="521" customFormat="1" ht="12.75">
      <c r="A144" s="529"/>
      <c r="B144" s="529"/>
      <c r="C144" s="522"/>
      <c r="D144" s="522"/>
      <c r="E144" s="532"/>
      <c r="F144" s="532"/>
      <c r="G144" s="532"/>
      <c r="H144" s="522"/>
    </row>
    <row r="145" spans="1:8" s="521" customFormat="1" ht="12.75">
      <c r="A145" s="529"/>
      <c r="B145" s="529"/>
      <c r="C145" s="522"/>
      <c r="D145" s="522"/>
      <c r="E145" s="532"/>
      <c r="F145" s="532"/>
      <c r="G145" s="532"/>
      <c r="H145" s="522"/>
    </row>
    <row r="146" spans="1:8" s="521" customFormat="1" ht="12.75">
      <c r="A146" s="529"/>
      <c r="B146" s="529"/>
      <c r="C146" s="522"/>
      <c r="D146" s="522"/>
      <c r="E146" s="532"/>
      <c r="F146" s="532"/>
      <c r="G146" s="532"/>
      <c r="H146" s="522"/>
    </row>
    <row r="147" spans="1:8" s="521" customFormat="1" ht="12.75">
      <c r="A147" s="529"/>
      <c r="B147" s="529"/>
      <c r="C147" s="522"/>
      <c r="D147" s="522"/>
      <c r="E147" s="532"/>
      <c r="F147" s="532"/>
      <c r="G147" s="532"/>
      <c r="H147" s="522"/>
    </row>
    <row r="148" spans="1:8" s="521" customFormat="1" ht="12.75">
      <c r="A148" s="529"/>
      <c r="B148" s="529"/>
      <c r="C148" s="522"/>
      <c r="D148" s="522"/>
      <c r="E148" s="532"/>
      <c r="F148" s="532"/>
      <c r="G148" s="532"/>
      <c r="H148" s="522"/>
    </row>
    <row r="149" spans="1:8" s="521" customFormat="1" ht="12.75">
      <c r="A149" s="529"/>
      <c r="B149" s="529"/>
      <c r="C149" s="522"/>
      <c r="D149" s="522"/>
      <c r="E149" s="532"/>
      <c r="F149" s="532"/>
      <c r="G149" s="532"/>
      <c r="H149" s="522"/>
    </row>
    <row r="150" spans="1:8" s="521" customFormat="1" ht="12.75">
      <c r="A150" s="529"/>
      <c r="B150" s="529"/>
      <c r="C150" s="522"/>
      <c r="D150" s="522"/>
      <c r="E150" s="532"/>
      <c r="F150" s="532"/>
      <c r="G150" s="532"/>
      <c r="H150" s="522"/>
    </row>
    <row r="151" spans="1:8" s="521" customFormat="1" ht="12.75">
      <c r="A151" s="529"/>
      <c r="B151" s="529"/>
      <c r="C151" s="522"/>
      <c r="D151" s="522"/>
      <c r="E151" s="532"/>
      <c r="F151" s="532"/>
      <c r="G151" s="532"/>
      <c r="H151" s="522"/>
    </row>
    <row r="152" spans="1:8" s="521" customFormat="1" ht="12.75">
      <c r="A152" s="529"/>
      <c r="B152" s="529"/>
      <c r="C152" s="522"/>
      <c r="D152" s="522"/>
      <c r="E152" s="532"/>
      <c r="F152" s="532"/>
      <c r="G152" s="532"/>
      <c r="H152" s="522"/>
    </row>
    <row r="153" spans="1:8" s="521" customFormat="1" ht="12.75">
      <c r="A153" s="529"/>
      <c r="B153" s="529"/>
      <c r="C153" s="522"/>
      <c r="D153" s="522"/>
      <c r="E153" s="532"/>
      <c r="F153" s="532"/>
      <c r="G153" s="532"/>
      <c r="H153" s="522"/>
    </row>
    <row r="154" spans="1:8" s="521" customFormat="1" ht="12.75">
      <c r="A154" s="529"/>
      <c r="B154" s="529"/>
      <c r="C154" s="522"/>
      <c r="D154" s="522"/>
      <c r="E154" s="532"/>
      <c r="F154" s="532"/>
      <c r="G154" s="532"/>
      <c r="H154" s="522"/>
    </row>
    <row r="155" spans="1:8" s="521" customFormat="1" ht="12.75">
      <c r="A155" s="529"/>
      <c r="B155" s="529"/>
      <c r="C155" s="522"/>
      <c r="D155" s="522"/>
      <c r="E155" s="532"/>
      <c r="F155" s="532"/>
      <c r="G155" s="532"/>
      <c r="H155" s="522"/>
    </row>
    <row r="156" spans="1:8" s="521" customFormat="1" ht="12.75">
      <c r="A156" s="529"/>
      <c r="B156" s="529"/>
      <c r="C156" s="522"/>
      <c r="D156" s="522"/>
      <c r="E156" s="532"/>
      <c r="F156" s="532"/>
      <c r="G156" s="532"/>
      <c r="H156" s="522"/>
    </row>
    <row r="157" spans="1:8" s="521" customFormat="1" ht="12.75">
      <c r="A157" s="529"/>
      <c r="B157" s="529"/>
      <c r="C157" s="522"/>
      <c r="D157" s="522"/>
      <c r="E157" s="532"/>
      <c r="F157" s="532"/>
      <c r="G157" s="532"/>
      <c r="H157" s="522"/>
    </row>
    <row r="158" spans="1:8" s="521" customFormat="1" ht="12.75">
      <c r="A158" s="529"/>
      <c r="B158" s="529"/>
      <c r="C158" s="522"/>
      <c r="D158" s="522"/>
      <c r="E158" s="532"/>
      <c r="F158" s="532"/>
      <c r="G158" s="532"/>
      <c r="H158" s="522"/>
    </row>
    <row r="159" spans="1:8" s="521" customFormat="1" ht="12.75">
      <c r="A159" s="529"/>
      <c r="B159" s="529"/>
      <c r="C159" s="522"/>
      <c r="D159" s="522"/>
      <c r="E159" s="532"/>
      <c r="F159" s="532"/>
      <c r="G159" s="532"/>
      <c r="H159" s="522"/>
    </row>
    <row r="160" spans="1:8" s="521" customFormat="1" ht="12.75">
      <c r="A160" s="529"/>
      <c r="B160" s="529"/>
      <c r="C160" s="522"/>
      <c r="D160" s="522"/>
      <c r="E160" s="532"/>
      <c r="F160" s="532"/>
      <c r="G160" s="532"/>
      <c r="H160" s="522"/>
    </row>
    <row r="161" spans="1:8" s="521" customFormat="1" ht="12.75">
      <c r="A161" s="529"/>
      <c r="B161" s="529"/>
      <c r="C161" s="522"/>
      <c r="D161" s="522"/>
      <c r="E161" s="532"/>
      <c r="F161" s="532"/>
      <c r="G161" s="532"/>
      <c r="H161" s="522"/>
    </row>
    <row r="162" spans="1:8" s="521" customFormat="1" ht="12.75">
      <c r="A162" s="529"/>
      <c r="B162" s="529"/>
      <c r="C162" s="522"/>
      <c r="D162" s="522"/>
      <c r="E162" s="532"/>
      <c r="F162" s="532"/>
      <c r="G162" s="532"/>
      <c r="H162" s="522"/>
    </row>
    <row r="163" spans="1:8" s="521" customFormat="1" ht="12.75">
      <c r="A163" s="529"/>
      <c r="B163" s="529"/>
      <c r="C163" s="522"/>
      <c r="D163" s="522"/>
      <c r="E163" s="532"/>
      <c r="F163" s="532"/>
      <c r="G163" s="532"/>
      <c r="H163" s="522"/>
    </row>
    <row r="164" spans="1:8" s="521" customFormat="1" ht="12.75">
      <c r="A164" s="529"/>
      <c r="B164" s="529"/>
      <c r="C164" s="522"/>
      <c r="D164" s="522"/>
      <c r="E164" s="532"/>
      <c r="F164" s="532"/>
      <c r="G164" s="532"/>
      <c r="H164" s="522"/>
    </row>
    <row r="165" spans="1:8" s="521" customFormat="1" ht="12.75">
      <c r="A165" s="529"/>
      <c r="B165" s="529"/>
      <c r="C165" s="522"/>
      <c r="D165" s="522"/>
      <c r="E165" s="532"/>
      <c r="F165" s="532"/>
      <c r="G165" s="532"/>
      <c r="H165" s="522"/>
    </row>
    <row r="166" spans="1:8" s="521" customFormat="1" ht="12.75">
      <c r="A166" s="529"/>
      <c r="B166" s="529"/>
      <c r="C166" s="522"/>
      <c r="D166" s="522"/>
      <c r="E166" s="532"/>
      <c r="F166" s="532"/>
      <c r="G166" s="532"/>
      <c r="H166" s="522"/>
    </row>
    <row r="167" spans="1:8" s="521" customFormat="1" ht="12.75">
      <c r="A167" s="529"/>
      <c r="B167" s="529"/>
      <c r="C167" s="522"/>
      <c r="D167" s="522"/>
      <c r="E167" s="532"/>
      <c r="F167" s="532"/>
      <c r="G167" s="532"/>
      <c r="H167" s="522"/>
    </row>
    <row r="168" spans="1:8" s="521" customFormat="1" ht="12.75">
      <c r="A168" s="529"/>
      <c r="B168" s="529"/>
      <c r="C168" s="522"/>
      <c r="D168" s="522"/>
      <c r="E168" s="532"/>
      <c r="F168" s="532"/>
      <c r="G168" s="532"/>
      <c r="H168" s="522"/>
    </row>
    <row r="169" spans="1:8" s="521" customFormat="1" ht="12.75">
      <c r="A169" s="529"/>
      <c r="B169" s="529"/>
      <c r="C169" s="522"/>
      <c r="D169" s="522"/>
      <c r="E169" s="532"/>
      <c r="F169" s="532"/>
      <c r="G169" s="532"/>
      <c r="H169" s="522"/>
    </row>
    <row r="170" spans="1:8" s="521" customFormat="1" ht="12.75">
      <c r="A170" s="529"/>
      <c r="B170" s="529"/>
      <c r="C170" s="522"/>
      <c r="D170" s="522"/>
      <c r="E170" s="532"/>
      <c r="F170" s="532"/>
      <c r="G170" s="532"/>
      <c r="H170" s="522"/>
    </row>
    <row r="171" spans="1:8" s="521" customFormat="1" ht="12.75">
      <c r="A171" s="529"/>
      <c r="B171" s="529"/>
      <c r="C171" s="522"/>
      <c r="D171" s="522"/>
      <c r="E171" s="532"/>
      <c r="F171" s="532"/>
      <c r="G171" s="532"/>
      <c r="H171" s="522"/>
    </row>
    <row r="172" spans="1:8" s="521" customFormat="1" ht="12.75">
      <c r="A172" s="529"/>
      <c r="B172" s="529"/>
      <c r="C172" s="522"/>
      <c r="D172" s="522"/>
      <c r="E172" s="532"/>
      <c r="F172" s="532"/>
      <c r="G172" s="532"/>
      <c r="H172" s="522"/>
    </row>
    <row r="173" spans="1:8" s="521" customFormat="1" ht="12.75">
      <c r="A173" s="529"/>
      <c r="B173" s="529"/>
      <c r="C173" s="522"/>
      <c r="D173" s="522"/>
      <c r="E173" s="532"/>
      <c r="F173" s="532"/>
      <c r="G173" s="532"/>
      <c r="H173" s="522"/>
    </row>
    <row r="174" spans="1:8" s="521" customFormat="1" ht="12.75">
      <c r="A174" s="529"/>
      <c r="B174" s="529"/>
      <c r="C174" s="522"/>
      <c r="D174" s="522"/>
      <c r="E174" s="532"/>
      <c r="F174" s="532"/>
      <c r="G174" s="532"/>
      <c r="H174" s="522"/>
    </row>
    <row r="175" spans="1:8" s="521" customFormat="1" ht="12.75">
      <c r="A175" s="529"/>
      <c r="B175" s="529"/>
      <c r="C175" s="522"/>
      <c r="D175" s="522"/>
      <c r="E175" s="532"/>
      <c r="F175" s="532"/>
      <c r="G175" s="532"/>
      <c r="H175" s="522"/>
    </row>
    <row r="176" spans="1:8" s="521" customFormat="1" ht="12.75">
      <c r="A176" s="529"/>
      <c r="B176" s="529"/>
      <c r="C176" s="522"/>
      <c r="D176" s="522"/>
      <c r="E176" s="532"/>
      <c r="F176" s="532"/>
      <c r="G176" s="532"/>
      <c r="H176" s="522"/>
    </row>
    <row r="177" spans="1:8" s="521" customFormat="1" ht="12.75">
      <c r="A177" s="529"/>
      <c r="B177" s="529"/>
      <c r="C177" s="522"/>
      <c r="D177" s="522"/>
      <c r="E177" s="532"/>
      <c r="F177" s="532"/>
      <c r="G177" s="532"/>
      <c r="H177" s="522"/>
    </row>
    <row r="178" spans="1:8" s="521" customFormat="1" ht="12.75">
      <c r="A178" s="529"/>
      <c r="B178" s="529"/>
      <c r="C178" s="522"/>
      <c r="D178" s="522"/>
      <c r="E178" s="532"/>
      <c r="F178" s="532"/>
      <c r="G178" s="532"/>
      <c r="H178" s="522"/>
    </row>
    <row r="179" spans="1:8" s="521" customFormat="1" ht="12.75">
      <c r="A179" s="529"/>
      <c r="B179" s="529"/>
      <c r="C179" s="522"/>
      <c r="D179" s="522"/>
      <c r="E179" s="532"/>
      <c r="F179" s="532"/>
      <c r="G179" s="532"/>
      <c r="H179" s="522"/>
    </row>
    <row r="180" spans="1:8" s="521" customFormat="1" ht="12.75">
      <c r="A180" s="529"/>
      <c r="B180" s="529"/>
      <c r="C180" s="522"/>
      <c r="D180" s="522"/>
      <c r="E180" s="532"/>
      <c r="F180" s="532"/>
      <c r="G180" s="532"/>
      <c r="H180" s="522"/>
    </row>
    <row r="181" spans="1:8" s="521" customFormat="1" ht="12.75">
      <c r="A181" s="529"/>
      <c r="B181" s="529"/>
      <c r="C181" s="522"/>
      <c r="D181" s="522"/>
      <c r="E181" s="532"/>
      <c r="F181" s="532"/>
      <c r="G181" s="532"/>
      <c r="H181" s="522"/>
    </row>
    <row r="182" spans="1:8" s="521" customFormat="1" ht="12.75">
      <c r="A182" s="529"/>
      <c r="B182" s="529"/>
      <c r="C182" s="522"/>
      <c r="D182" s="522"/>
      <c r="E182" s="532"/>
      <c r="F182" s="532"/>
      <c r="G182" s="532"/>
      <c r="H182" s="522"/>
    </row>
    <row r="183" spans="1:8" s="521" customFormat="1" ht="12.75">
      <c r="A183" s="529"/>
      <c r="B183" s="529"/>
      <c r="C183" s="522"/>
      <c r="D183" s="522"/>
      <c r="E183" s="532"/>
      <c r="F183" s="532"/>
      <c r="G183" s="532"/>
      <c r="H183" s="522"/>
    </row>
    <row r="184" spans="1:8" s="521" customFormat="1" ht="12.75">
      <c r="A184" s="529"/>
      <c r="B184" s="529"/>
      <c r="C184" s="522"/>
      <c r="D184" s="522"/>
      <c r="E184" s="532"/>
      <c r="F184" s="532"/>
      <c r="G184" s="532"/>
      <c r="H184" s="522"/>
    </row>
    <row r="185" spans="1:8" s="521" customFormat="1" ht="12.75">
      <c r="A185" s="529"/>
      <c r="B185" s="529"/>
      <c r="C185" s="522"/>
      <c r="D185" s="522"/>
      <c r="E185" s="532"/>
      <c r="F185" s="532"/>
      <c r="G185" s="532"/>
      <c r="H185" s="522"/>
    </row>
    <row r="186" spans="1:8" s="521" customFormat="1" ht="12.75">
      <c r="A186" s="529"/>
      <c r="B186" s="529"/>
      <c r="C186" s="522"/>
      <c r="D186" s="522"/>
      <c r="E186" s="532"/>
      <c r="F186" s="532"/>
      <c r="G186" s="532"/>
      <c r="H186" s="522"/>
    </row>
    <row r="187" spans="1:8" s="521" customFormat="1" ht="12.75">
      <c r="A187" s="529"/>
      <c r="B187" s="529"/>
      <c r="C187" s="522"/>
      <c r="D187" s="522"/>
      <c r="E187" s="532"/>
      <c r="F187" s="532"/>
      <c r="G187" s="532"/>
      <c r="H187" s="522"/>
    </row>
    <row r="188" spans="1:8" s="521" customFormat="1" ht="12.75">
      <c r="A188" s="529"/>
      <c r="B188" s="529"/>
      <c r="C188" s="522"/>
      <c r="D188" s="522"/>
      <c r="E188" s="532"/>
      <c r="F188" s="532"/>
      <c r="G188" s="532"/>
      <c r="H188" s="522"/>
    </row>
    <row r="189" spans="1:8" s="521" customFormat="1" ht="12.75">
      <c r="A189" s="529"/>
      <c r="B189" s="529"/>
      <c r="C189" s="522"/>
      <c r="D189" s="522"/>
      <c r="E189" s="532"/>
      <c r="F189" s="532"/>
      <c r="G189" s="532"/>
      <c r="H189" s="522"/>
    </row>
    <row r="190" spans="1:8" s="521" customFormat="1" ht="12.75">
      <c r="A190" s="529"/>
      <c r="B190" s="529"/>
      <c r="C190" s="522"/>
      <c r="D190" s="522"/>
      <c r="E190" s="532"/>
      <c r="F190" s="532"/>
      <c r="G190" s="532"/>
      <c r="H190" s="522"/>
    </row>
    <row r="191" spans="1:8" s="521" customFormat="1" ht="12.75">
      <c r="A191" s="529"/>
      <c r="B191" s="529"/>
      <c r="C191" s="522"/>
      <c r="D191" s="522"/>
      <c r="E191" s="532"/>
      <c r="F191" s="532"/>
      <c r="G191" s="532"/>
      <c r="H191" s="522"/>
    </row>
    <row r="192" spans="1:8" s="521" customFormat="1" ht="12.75">
      <c r="A192" s="529"/>
      <c r="B192" s="529"/>
      <c r="C192" s="522"/>
      <c r="D192" s="522"/>
      <c r="E192" s="532"/>
      <c r="F192" s="532"/>
      <c r="G192" s="532"/>
      <c r="H192" s="522"/>
    </row>
    <row r="193" spans="1:8" s="521" customFormat="1" ht="12.75">
      <c r="A193" s="529"/>
      <c r="B193" s="529"/>
      <c r="C193" s="522"/>
      <c r="D193" s="522"/>
      <c r="E193" s="532"/>
      <c r="F193" s="532"/>
      <c r="G193" s="532"/>
      <c r="H193" s="522"/>
    </row>
    <row r="194" spans="1:8" s="521" customFormat="1" ht="12.75">
      <c r="A194" s="529"/>
      <c r="B194" s="529"/>
      <c r="C194" s="522"/>
      <c r="D194" s="522"/>
      <c r="E194" s="532"/>
      <c r="F194" s="532"/>
      <c r="G194" s="532"/>
      <c r="H194" s="522"/>
    </row>
    <row r="195" spans="1:8" s="521" customFormat="1" ht="12.75">
      <c r="A195" s="529"/>
      <c r="B195" s="529"/>
      <c r="C195" s="522"/>
      <c r="D195" s="522"/>
      <c r="E195" s="532"/>
      <c r="F195" s="532"/>
      <c r="G195" s="532"/>
      <c r="H195" s="522"/>
    </row>
    <row r="196" spans="1:8" s="521" customFormat="1" ht="12.75">
      <c r="A196" s="529"/>
      <c r="B196" s="529"/>
      <c r="C196" s="522"/>
      <c r="D196" s="522"/>
      <c r="E196" s="532"/>
      <c r="F196" s="532"/>
      <c r="G196" s="532"/>
      <c r="H196" s="522"/>
    </row>
    <row r="197" spans="1:8" s="521" customFormat="1" ht="12.75">
      <c r="A197" s="529"/>
      <c r="B197" s="529"/>
      <c r="C197" s="522"/>
      <c r="D197" s="522"/>
      <c r="E197" s="532"/>
      <c r="F197" s="532"/>
      <c r="G197" s="532"/>
      <c r="H197" s="522"/>
    </row>
    <row r="198" spans="1:8" s="521" customFormat="1" ht="12.75">
      <c r="A198" s="529"/>
      <c r="B198" s="529"/>
      <c r="C198" s="522"/>
      <c r="D198" s="522"/>
      <c r="E198" s="532"/>
      <c r="F198" s="532"/>
      <c r="G198" s="532"/>
      <c r="H198" s="522"/>
    </row>
    <row r="199" spans="1:8" s="521" customFormat="1" ht="12.75">
      <c r="A199" s="529"/>
      <c r="B199" s="529"/>
      <c r="C199" s="522"/>
      <c r="D199" s="522"/>
      <c r="E199" s="532"/>
      <c r="F199" s="532"/>
      <c r="G199" s="532"/>
      <c r="H199" s="522"/>
    </row>
    <row r="200" spans="1:8" s="521" customFormat="1" ht="12.75">
      <c r="A200" s="529"/>
      <c r="B200" s="529"/>
      <c r="C200" s="522"/>
      <c r="D200" s="522"/>
      <c r="E200" s="532"/>
      <c r="F200" s="532"/>
      <c r="G200" s="532"/>
      <c r="H200" s="522"/>
    </row>
    <row r="201" spans="1:8" s="521" customFormat="1" ht="12.75">
      <c r="A201" s="529"/>
      <c r="B201" s="529"/>
      <c r="C201" s="522"/>
      <c r="D201" s="522"/>
      <c r="E201" s="532"/>
      <c r="F201" s="532"/>
      <c r="G201" s="532"/>
      <c r="H201" s="522"/>
    </row>
    <row r="202" spans="1:8" s="521" customFormat="1" ht="12.75">
      <c r="A202" s="529"/>
      <c r="B202" s="529"/>
      <c r="C202" s="522"/>
      <c r="D202" s="522"/>
      <c r="E202" s="532"/>
      <c r="F202" s="532"/>
      <c r="G202" s="532"/>
      <c r="H202" s="522"/>
    </row>
    <row r="203" spans="1:8" s="521" customFormat="1" ht="12.75">
      <c r="A203" s="529"/>
      <c r="B203" s="529"/>
      <c r="C203" s="522"/>
      <c r="D203" s="522"/>
      <c r="E203" s="532"/>
      <c r="F203" s="532"/>
      <c r="G203" s="532"/>
      <c r="H203" s="522"/>
    </row>
    <row r="204" spans="1:8" s="521" customFormat="1" ht="12.75">
      <c r="A204" s="529"/>
      <c r="B204" s="529"/>
      <c r="C204" s="522"/>
      <c r="D204" s="522"/>
      <c r="E204" s="532"/>
      <c r="F204" s="532"/>
      <c r="G204" s="532"/>
      <c r="H204" s="522"/>
    </row>
    <row r="205" spans="1:8" s="521" customFormat="1" ht="12.75">
      <c r="A205" s="529"/>
      <c r="B205" s="529"/>
      <c r="C205" s="522"/>
      <c r="D205" s="522"/>
      <c r="E205" s="532"/>
      <c r="F205" s="532"/>
      <c r="G205" s="532"/>
      <c r="H205" s="522"/>
    </row>
    <row r="206" spans="1:8" s="521" customFormat="1" ht="12.75">
      <c r="A206" s="529"/>
      <c r="B206" s="529"/>
      <c r="C206" s="522"/>
      <c r="D206" s="522"/>
      <c r="E206" s="532"/>
      <c r="F206" s="532"/>
      <c r="G206" s="532"/>
      <c r="H206" s="522"/>
    </row>
    <row r="207" spans="1:8" s="521" customFormat="1" ht="12.75">
      <c r="A207" s="529"/>
      <c r="B207" s="529"/>
      <c r="C207" s="522"/>
      <c r="D207" s="522"/>
      <c r="E207" s="532"/>
      <c r="F207" s="532"/>
      <c r="G207" s="532"/>
      <c r="H207" s="522"/>
    </row>
    <row r="208" spans="1:8" s="521" customFormat="1" ht="12.75">
      <c r="A208" s="529"/>
      <c r="B208" s="529"/>
      <c r="C208" s="522"/>
      <c r="D208" s="522"/>
      <c r="E208" s="532"/>
      <c r="F208" s="532"/>
      <c r="G208" s="532"/>
      <c r="H208" s="522"/>
    </row>
    <row r="209" spans="1:8" s="521" customFormat="1" ht="12.75">
      <c r="A209" s="529"/>
      <c r="B209" s="529"/>
      <c r="C209" s="522"/>
      <c r="D209" s="522"/>
      <c r="E209" s="532"/>
      <c r="F209" s="532"/>
      <c r="G209" s="532"/>
      <c r="H209" s="522"/>
    </row>
    <row r="210" spans="1:8" s="521" customFormat="1" ht="12.75">
      <c r="A210" s="529"/>
      <c r="B210" s="529"/>
      <c r="C210" s="522"/>
      <c r="D210" s="522"/>
      <c r="E210" s="532"/>
      <c r="F210" s="532"/>
      <c r="G210" s="532"/>
      <c r="H210" s="522"/>
    </row>
    <row r="211" spans="1:8" s="521" customFormat="1" ht="12.75">
      <c r="A211" s="529"/>
      <c r="B211" s="529"/>
      <c r="C211" s="522"/>
      <c r="D211" s="522"/>
      <c r="E211" s="532"/>
      <c r="F211" s="532"/>
      <c r="G211" s="532"/>
      <c r="H211" s="522"/>
    </row>
    <row r="212" spans="1:8" s="521" customFormat="1" ht="12.75">
      <c r="A212" s="529"/>
      <c r="B212" s="529"/>
      <c r="C212" s="522"/>
      <c r="D212" s="522"/>
      <c r="E212" s="532"/>
      <c r="F212" s="532"/>
      <c r="G212" s="532"/>
      <c r="H212" s="522"/>
    </row>
    <row r="213" spans="1:8" s="521" customFormat="1" ht="12.75">
      <c r="A213" s="529"/>
      <c r="B213" s="529"/>
      <c r="C213" s="522"/>
      <c r="D213" s="522"/>
      <c r="E213" s="532"/>
      <c r="F213" s="532"/>
      <c r="G213" s="532"/>
      <c r="H213" s="522"/>
    </row>
    <row r="214" spans="1:8" s="521" customFormat="1" ht="12.75">
      <c r="A214" s="529"/>
      <c r="B214" s="529"/>
      <c r="C214" s="522"/>
      <c r="D214" s="522"/>
      <c r="E214" s="532"/>
      <c r="F214" s="532"/>
      <c r="G214" s="532"/>
      <c r="H214" s="522"/>
    </row>
    <row r="215" spans="1:8" s="521" customFormat="1" ht="12.75">
      <c r="A215" s="529"/>
      <c r="B215" s="529"/>
      <c r="C215" s="522"/>
      <c r="D215" s="522"/>
      <c r="E215" s="532"/>
      <c r="F215" s="532"/>
      <c r="G215" s="532"/>
      <c r="H215" s="522"/>
    </row>
    <row r="216" spans="1:8" s="521" customFormat="1" ht="12.75">
      <c r="A216" s="529"/>
      <c r="B216" s="529"/>
      <c r="C216" s="522"/>
      <c r="D216" s="522"/>
      <c r="E216" s="532"/>
      <c r="F216" s="532"/>
      <c r="G216" s="532"/>
      <c r="H216" s="522"/>
    </row>
    <row r="217" spans="1:8" s="521" customFormat="1" ht="12.75">
      <c r="A217" s="529"/>
      <c r="B217" s="529"/>
      <c r="C217" s="522"/>
      <c r="D217" s="522"/>
      <c r="E217" s="532"/>
      <c r="F217" s="532"/>
      <c r="G217" s="532"/>
      <c r="H217" s="522"/>
    </row>
    <row r="218" spans="1:8" s="521" customFormat="1" ht="12.75">
      <c r="A218" s="529"/>
      <c r="B218" s="529"/>
      <c r="C218" s="522"/>
      <c r="D218" s="522"/>
      <c r="E218" s="532"/>
      <c r="F218" s="532"/>
      <c r="G218" s="532"/>
      <c r="H218" s="522"/>
    </row>
    <row r="219" spans="1:8" s="521" customFormat="1" ht="12.75">
      <c r="A219" s="529"/>
      <c r="B219" s="529"/>
      <c r="C219" s="522"/>
      <c r="D219" s="522"/>
      <c r="E219" s="532"/>
      <c r="F219" s="532"/>
      <c r="G219" s="532"/>
      <c r="H219" s="522"/>
    </row>
    <row r="220" spans="1:8" s="521" customFormat="1" ht="12.75">
      <c r="A220" s="529"/>
      <c r="B220" s="529"/>
      <c r="C220" s="522"/>
      <c r="D220" s="522"/>
      <c r="E220" s="532"/>
      <c r="F220" s="532"/>
      <c r="G220" s="532"/>
      <c r="H220" s="522"/>
    </row>
    <row r="221" spans="1:8" s="521" customFormat="1" ht="12.75">
      <c r="A221" s="529"/>
      <c r="B221" s="529"/>
      <c r="C221" s="522"/>
      <c r="D221" s="522"/>
      <c r="E221" s="532"/>
      <c r="F221" s="532"/>
      <c r="G221" s="532"/>
      <c r="H221" s="522"/>
    </row>
    <row r="222" spans="1:8" s="521" customFormat="1" ht="12.75">
      <c r="A222" s="529"/>
      <c r="B222" s="529"/>
      <c r="C222" s="522"/>
      <c r="D222" s="522"/>
      <c r="E222" s="532"/>
      <c r="F222" s="532"/>
      <c r="G222" s="532"/>
      <c r="H222" s="522"/>
    </row>
    <row r="223" spans="1:8" s="521" customFormat="1" ht="12.75">
      <c r="A223" s="529"/>
      <c r="B223" s="529"/>
      <c r="C223" s="522"/>
      <c r="D223" s="522"/>
      <c r="E223" s="532"/>
      <c r="F223" s="532"/>
      <c r="G223" s="532"/>
      <c r="H223" s="522"/>
    </row>
    <row r="224" spans="1:8" s="521" customFormat="1" ht="12.75">
      <c r="A224" s="529"/>
      <c r="B224" s="529"/>
      <c r="C224" s="522"/>
      <c r="D224" s="522"/>
      <c r="E224" s="532"/>
      <c r="F224" s="532"/>
      <c r="G224" s="532"/>
      <c r="H224" s="522"/>
    </row>
    <row r="225" spans="1:8" s="521" customFormat="1" ht="12.75">
      <c r="A225" s="529"/>
      <c r="B225" s="529"/>
      <c r="C225" s="522"/>
      <c r="D225" s="522"/>
      <c r="E225" s="532"/>
      <c r="F225" s="532"/>
      <c r="G225" s="532"/>
      <c r="H225" s="522"/>
    </row>
    <row r="226" spans="1:8" s="521" customFormat="1" ht="12.75">
      <c r="A226" s="529"/>
      <c r="B226" s="529"/>
      <c r="C226" s="522"/>
      <c r="D226" s="522"/>
      <c r="E226" s="532"/>
      <c r="F226" s="532"/>
      <c r="G226" s="532"/>
      <c r="H226" s="522"/>
    </row>
    <row r="227" spans="1:8" s="521" customFormat="1" ht="12.75">
      <c r="A227" s="529"/>
      <c r="B227" s="529"/>
      <c r="C227" s="522"/>
      <c r="D227" s="522"/>
      <c r="E227" s="532"/>
      <c r="F227" s="532"/>
      <c r="G227" s="532"/>
      <c r="H227" s="522"/>
    </row>
    <row r="228" spans="1:8" s="521" customFormat="1" ht="12.75">
      <c r="A228" s="529"/>
      <c r="B228" s="529"/>
      <c r="C228" s="522"/>
      <c r="D228" s="522"/>
      <c r="E228" s="532"/>
      <c r="F228" s="532"/>
      <c r="G228" s="532"/>
      <c r="H228" s="522"/>
    </row>
    <row r="229" spans="1:8" s="521" customFormat="1" ht="12.75">
      <c r="A229" s="529"/>
      <c r="B229" s="529"/>
      <c r="C229" s="522"/>
      <c r="D229" s="522"/>
      <c r="E229" s="532"/>
      <c r="F229" s="532"/>
      <c r="G229" s="532"/>
      <c r="H229" s="522"/>
    </row>
    <row r="230" spans="1:8" s="521" customFormat="1" ht="12.75">
      <c r="A230" s="529"/>
      <c r="B230" s="529"/>
      <c r="C230" s="522"/>
      <c r="D230" s="522"/>
      <c r="E230" s="532"/>
      <c r="F230" s="532"/>
      <c r="G230" s="532"/>
      <c r="H230" s="522"/>
    </row>
    <row r="231" spans="1:8" s="521" customFormat="1" ht="12.75">
      <c r="A231" s="529"/>
      <c r="B231" s="529"/>
      <c r="C231" s="522"/>
      <c r="D231" s="522"/>
      <c r="E231" s="532"/>
      <c r="F231" s="532"/>
      <c r="G231" s="532"/>
      <c r="H231" s="522"/>
    </row>
    <row r="232" spans="1:8" s="521" customFormat="1" ht="12.75">
      <c r="A232" s="529"/>
      <c r="B232" s="529"/>
      <c r="C232" s="522"/>
      <c r="D232" s="522"/>
      <c r="E232" s="532"/>
      <c r="F232" s="532"/>
      <c r="G232" s="532"/>
      <c r="H232" s="522"/>
    </row>
    <row r="233" spans="1:8" s="521" customFormat="1" ht="12.75">
      <c r="A233" s="529"/>
      <c r="B233" s="529"/>
      <c r="C233" s="522"/>
      <c r="D233" s="522"/>
      <c r="E233" s="532"/>
      <c r="F233" s="532"/>
      <c r="G233" s="532"/>
      <c r="H233" s="522"/>
    </row>
    <row r="234" spans="1:8" s="521" customFormat="1" ht="12.75">
      <c r="A234" s="529"/>
      <c r="B234" s="529"/>
      <c r="C234" s="522"/>
      <c r="D234" s="522"/>
      <c r="E234" s="532"/>
      <c r="F234" s="532"/>
      <c r="G234" s="532"/>
      <c r="H234" s="522"/>
    </row>
    <row r="235" spans="1:8" s="521" customFormat="1" ht="12.75">
      <c r="A235" s="529"/>
      <c r="B235" s="529"/>
      <c r="C235" s="522"/>
      <c r="D235" s="522"/>
      <c r="E235" s="532"/>
      <c r="F235" s="532"/>
      <c r="G235" s="532"/>
      <c r="H235" s="522"/>
    </row>
    <row r="236" spans="1:8" s="521" customFormat="1" ht="12.75">
      <c r="A236" s="529"/>
      <c r="B236" s="529"/>
      <c r="C236" s="522"/>
      <c r="D236" s="522"/>
      <c r="E236" s="532"/>
      <c r="F236" s="532"/>
      <c r="G236" s="532"/>
      <c r="H236" s="522"/>
    </row>
    <row r="237" spans="1:8" s="521" customFormat="1" ht="12.75">
      <c r="A237" s="529"/>
      <c r="B237" s="529"/>
      <c r="C237" s="522"/>
      <c r="D237" s="522"/>
      <c r="E237" s="532"/>
      <c r="F237" s="532"/>
      <c r="G237" s="532"/>
      <c r="H237" s="522"/>
    </row>
    <row r="238" spans="1:8" s="521" customFormat="1" ht="12.75">
      <c r="A238" s="529"/>
      <c r="B238" s="529"/>
      <c r="C238" s="522"/>
      <c r="D238" s="522"/>
      <c r="E238" s="532"/>
      <c r="F238" s="532"/>
      <c r="G238" s="532"/>
      <c r="H238" s="522"/>
    </row>
    <row r="239" spans="1:8" s="521" customFormat="1" ht="12.75">
      <c r="A239" s="529"/>
      <c r="B239" s="529"/>
      <c r="C239" s="522"/>
      <c r="D239" s="522"/>
      <c r="E239" s="532"/>
      <c r="F239" s="532"/>
      <c r="G239" s="532"/>
      <c r="H239" s="522"/>
    </row>
    <row r="240" spans="1:8" s="521" customFormat="1" ht="12.75">
      <c r="A240" s="529"/>
      <c r="B240" s="529"/>
      <c r="C240" s="522"/>
      <c r="D240" s="522"/>
      <c r="E240" s="532"/>
      <c r="F240" s="532"/>
      <c r="G240" s="532"/>
      <c r="H240" s="522"/>
    </row>
    <row r="241" spans="1:8" s="521" customFormat="1" ht="12.75">
      <c r="A241" s="529"/>
      <c r="B241" s="529"/>
      <c r="C241" s="522"/>
      <c r="D241" s="522"/>
      <c r="E241" s="532"/>
      <c r="F241" s="532"/>
      <c r="G241" s="532"/>
      <c r="H241" s="522"/>
    </row>
    <row r="242" spans="1:8" s="521" customFormat="1" ht="12.75">
      <c r="A242" s="529"/>
      <c r="B242" s="529"/>
      <c r="C242" s="522"/>
      <c r="D242" s="522"/>
      <c r="E242" s="532"/>
      <c r="F242" s="532"/>
      <c r="G242" s="532"/>
      <c r="H242" s="522"/>
    </row>
    <row r="243" spans="1:8" s="521" customFormat="1" ht="12.75">
      <c r="A243" s="529"/>
      <c r="B243" s="529"/>
      <c r="C243" s="522"/>
      <c r="D243" s="522"/>
      <c r="E243" s="532"/>
      <c r="F243" s="532"/>
      <c r="G243" s="532"/>
      <c r="H243" s="522"/>
    </row>
    <row r="244" spans="1:8" s="521" customFormat="1" ht="12.75">
      <c r="A244" s="529"/>
      <c r="B244" s="529"/>
      <c r="C244" s="522"/>
      <c r="D244" s="522"/>
      <c r="E244" s="532"/>
      <c r="F244" s="532"/>
      <c r="G244" s="532"/>
      <c r="H244" s="522"/>
    </row>
    <row r="245" spans="1:8" s="521" customFormat="1" ht="12.75">
      <c r="A245" s="529"/>
      <c r="B245" s="529"/>
      <c r="C245" s="522"/>
      <c r="D245" s="522"/>
      <c r="E245" s="532"/>
      <c r="F245" s="532"/>
      <c r="G245" s="532"/>
      <c r="H245" s="522"/>
    </row>
    <row r="246" spans="1:8" s="521" customFormat="1" ht="12.75">
      <c r="A246" s="529"/>
      <c r="B246" s="529"/>
      <c r="C246" s="522"/>
      <c r="D246" s="522"/>
      <c r="E246" s="532"/>
      <c r="F246" s="532"/>
      <c r="G246" s="532"/>
      <c r="H246" s="522"/>
    </row>
    <row r="247" spans="1:8" s="521" customFormat="1" ht="12.75">
      <c r="A247" s="529"/>
      <c r="B247" s="529"/>
      <c r="C247" s="522"/>
      <c r="D247" s="522"/>
      <c r="E247" s="532"/>
      <c r="F247" s="532"/>
      <c r="G247" s="532"/>
      <c r="H247" s="522"/>
    </row>
    <row r="248" spans="1:8" s="521" customFormat="1" ht="12.75">
      <c r="A248" s="529"/>
      <c r="B248" s="529"/>
      <c r="C248" s="522"/>
      <c r="D248" s="522"/>
      <c r="E248" s="532"/>
      <c r="F248" s="532"/>
      <c r="G248" s="532"/>
      <c r="H248" s="522"/>
    </row>
    <row r="249" spans="1:8" s="521" customFormat="1" ht="12.75">
      <c r="A249" s="529"/>
      <c r="B249" s="529"/>
      <c r="C249" s="522"/>
      <c r="D249" s="522"/>
      <c r="E249" s="532"/>
      <c r="F249" s="532"/>
      <c r="G249" s="532"/>
      <c r="H249" s="522"/>
    </row>
    <row r="250" spans="1:8" s="521" customFormat="1" ht="12.75">
      <c r="A250" s="529"/>
      <c r="B250" s="529"/>
      <c r="C250" s="522"/>
      <c r="D250" s="522"/>
      <c r="E250" s="532"/>
      <c r="F250" s="532"/>
      <c r="G250" s="532"/>
      <c r="H250" s="522"/>
    </row>
    <row r="251" spans="1:8" s="521" customFormat="1" ht="12.75">
      <c r="A251" s="529"/>
      <c r="B251" s="529"/>
      <c r="C251" s="522"/>
      <c r="D251" s="522"/>
      <c r="E251" s="532"/>
      <c r="F251" s="532"/>
      <c r="G251" s="532"/>
      <c r="H251" s="522"/>
    </row>
    <row r="252" spans="1:8" s="521" customFormat="1" ht="12.75">
      <c r="A252" s="529"/>
      <c r="B252" s="529"/>
      <c r="C252" s="522"/>
      <c r="D252" s="522"/>
      <c r="E252" s="532"/>
      <c r="F252" s="532"/>
      <c r="G252" s="532"/>
      <c r="H252" s="522"/>
    </row>
    <row r="253" spans="1:8" s="521" customFormat="1" ht="12.75">
      <c r="A253" s="529"/>
      <c r="B253" s="529"/>
      <c r="C253" s="522"/>
      <c r="D253" s="522"/>
      <c r="E253" s="532"/>
      <c r="F253" s="532"/>
      <c r="G253" s="532"/>
      <c r="H253" s="522"/>
    </row>
    <row r="254" spans="1:8" s="521" customFormat="1" ht="12.75">
      <c r="A254" s="529"/>
      <c r="B254" s="529"/>
      <c r="C254" s="522"/>
      <c r="D254" s="522"/>
      <c r="E254" s="532"/>
      <c r="F254" s="532"/>
      <c r="G254" s="532"/>
      <c r="H254" s="522"/>
    </row>
    <row r="255" spans="1:8" s="521" customFormat="1" ht="12.75">
      <c r="A255" s="529"/>
      <c r="B255" s="529"/>
      <c r="C255" s="522"/>
      <c r="D255" s="522"/>
      <c r="E255" s="532"/>
      <c r="F255" s="532"/>
      <c r="G255" s="532"/>
      <c r="H255" s="522"/>
    </row>
    <row r="256" spans="1:8" s="521" customFormat="1" ht="12.75">
      <c r="A256" s="529"/>
      <c r="B256" s="529"/>
      <c r="C256" s="522"/>
      <c r="D256" s="522"/>
      <c r="E256" s="532"/>
      <c r="F256" s="532"/>
      <c r="G256" s="532"/>
      <c r="H256" s="522"/>
    </row>
    <row r="257" spans="1:8" s="521" customFormat="1" ht="12.75">
      <c r="A257" s="529"/>
      <c r="B257" s="529"/>
      <c r="C257" s="522"/>
      <c r="D257" s="522"/>
      <c r="E257" s="532"/>
      <c r="F257" s="532"/>
      <c r="G257" s="532"/>
      <c r="H257" s="522"/>
    </row>
    <row r="258" spans="1:8" s="521" customFormat="1" ht="12.75">
      <c r="A258" s="529"/>
      <c r="B258" s="529"/>
      <c r="C258" s="522"/>
      <c r="D258" s="522"/>
      <c r="E258" s="532"/>
      <c r="F258" s="532"/>
      <c r="G258" s="532"/>
      <c r="H258" s="522"/>
    </row>
    <row r="259" spans="1:8" s="521" customFormat="1" ht="12.75">
      <c r="A259" s="529"/>
      <c r="B259" s="529"/>
      <c r="C259" s="522"/>
      <c r="D259" s="522"/>
      <c r="E259" s="532"/>
      <c r="F259" s="532"/>
      <c r="G259" s="532"/>
      <c r="H259" s="522"/>
    </row>
    <row r="260" spans="1:8" s="521" customFormat="1" ht="12.75">
      <c r="A260" s="529"/>
      <c r="B260" s="529"/>
      <c r="C260" s="522"/>
      <c r="D260" s="522"/>
      <c r="E260" s="532"/>
      <c r="F260" s="532"/>
      <c r="G260" s="532"/>
      <c r="H260" s="522"/>
    </row>
    <row r="261" spans="1:8" s="521" customFormat="1" ht="12.75">
      <c r="A261" s="529"/>
      <c r="B261" s="529"/>
      <c r="C261" s="522"/>
      <c r="D261" s="522"/>
      <c r="E261" s="532"/>
      <c r="F261" s="532"/>
      <c r="G261" s="532"/>
      <c r="H261" s="522"/>
    </row>
    <row r="262" spans="1:8" s="521" customFormat="1" ht="12.75">
      <c r="A262" s="529"/>
      <c r="B262" s="529"/>
      <c r="C262" s="522"/>
      <c r="D262" s="522"/>
      <c r="E262" s="532"/>
      <c r="F262" s="532"/>
      <c r="G262" s="532"/>
      <c r="H262" s="522"/>
    </row>
    <row r="263" spans="1:8" s="521" customFormat="1" ht="12.75">
      <c r="A263" s="529"/>
      <c r="B263" s="529"/>
      <c r="C263" s="522"/>
      <c r="D263" s="522"/>
      <c r="E263" s="532"/>
      <c r="F263" s="532"/>
      <c r="G263" s="532"/>
      <c r="H263" s="522"/>
    </row>
    <row r="264" spans="1:8" s="521" customFormat="1" ht="12.75">
      <c r="A264" s="529"/>
      <c r="B264" s="529"/>
      <c r="C264" s="522"/>
      <c r="D264" s="522"/>
      <c r="E264" s="532"/>
      <c r="F264" s="532"/>
      <c r="G264" s="532"/>
      <c r="H264" s="522"/>
    </row>
    <row r="265" spans="1:8" s="521" customFormat="1" ht="12.75">
      <c r="A265" s="529"/>
      <c r="B265" s="529"/>
      <c r="C265" s="522"/>
      <c r="D265" s="522"/>
      <c r="E265" s="532"/>
      <c r="F265" s="532"/>
      <c r="G265" s="532"/>
      <c r="H265" s="522"/>
    </row>
    <row r="266" spans="1:8" s="521" customFormat="1" ht="12.75">
      <c r="A266" s="529"/>
      <c r="B266" s="529"/>
      <c r="C266" s="522"/>
      <c r="D266" s="522"/>
      <c r="E266" s="532"/>
      <c r="F266" s="532"/>
      <c r="G266" s="532"/>
      <c r="H266" s="522"/>
    </row>
    <row r="267" spans="1:8" s="521" customFormat="1" ht="12.75">
      <c r="A267" s="529"/>
      <c r="B267" s="529"/>
      <c r="C267" s="522"/>
      <c r="D267" s="522"/>
      <c r="E267" s="532"/>
      <c r="F267" s="532"/>
      <c r="G267" s="532"/>
      <c r="H267" s="522"/>
    </row>
    <row r="268" spans="1:8" s="521" customFormat="1" ht="12.75">
      <c r="A268" s="529"/>
      <c r="B268" s="529"/>
      <c r="C268" s="522"/>
      <c r="D268" s="522"/>
      <c r="E268" s="532"/>
      <c r="F268" s="532"/>
      <c r="G268" s="532"/>
      <c r="H268" s="522"/>
    </row>
    <row r="269" spans="1:8" s="521" customFormat="1" ht="12.75">
      <c r="A269" s="529"/>
      <c r="B269" s="529"/>
      <c r="C269" s="522"/>
      <c r="D269" s="522"/>
      <c r="E269" s="532"/>
      <c r="F269" s="532"/>
      <c r="G269" s="532"/>
      <c r="H269" s="522"/>
    </row>
    <row r="270" spans="1:8" s="521" customFormat="1" ht="12.75">
      <c r="A270" s="529"/>
      <c r="B270" s="529"/>
      <c r="C270" s="522"/>
      <c r="D270" s="522"/>
      <c r="E270" s="532"/>
      <c r="F270" s="532"/>
      <c r="G270" s="532"/>
      <c r="H270" s="522"/>
    </row>
    <row r="271" spans="1:8" s="521" customFormat="1" ht="12.75">
      <c r="A271" s="529"/>
      <c r="B271" s="529"/>
      <c r="C271" s="522"/>
      <c r="D271" s="522"/>
      <c r="E271" s="532"/>
      <c r="F271" s="532"/>
      <c r="G271" s="532"/>
      <c r="H271" s="522"/>
    </row>
    <row r="272" spans="1:8" s="521" customFormat="1" ht="12.75">
      <c r="A272" s="529"/>
      <c r="B272" s="529"/>
      <c r="C272" s="522"/>
      <c r="D272" s="522"/>
      <c r="E272" s="532"/>
      <c r="F272" s="532"/>
      <c r="G272" s="532"/>
      <c r="H272" s="522"/>
    </row>
    <row r="273" spans="1:8" s="521" customFormat="1" ht="12.75">
      <c r="A273" s="529"/>
      <c r="B273" s="529"/>
      <c r="C273" s="522"/>
      <c r="D273" s="522"/>
      <c r="E273" s="532"/>
      <c r="F273" s="532"/>
      <c r="G273" s="532"/>
      <c r="H273" s="522"/>
    </row>
    <row r="274" spans="1:8" s="521" customFormat="1" ht="12.75">
      <c r="A274" s="529"/>
      <c r="B274" s="529"/>
      <c r="C274" s="522"/>
      <c r="D274" s="522"/>
      <c r="E274" s="532"/>
      <c r="F274" s="532"/>
      <c r="G274" s="532"/>
      <c r="H274" s="522"/>
    </row>
    <row r="275" spans="1:8" s="521" customFormat="1" ht="12.75">
      <c r="A275" s="529"/>
      <c r="B275" s="529"/>
      <c r="C275" s="522"/>
      <c r="D275" s="522"/>
      <c r="E275" s="532"/>
      <c r="F275" s="532"/>
      <c r="G275" s="532"/>
      <c r="H275" s="522"/>
    </row>
    <row r="276" spans="1:8" s="521" customFormat="1" ht="12.75">
      <c r="A276" s="529"/>
      <c r="B276" s="529"/>
      <c r="C276" s="522"/>
      <c r="D276" s="522"/>
      <c r="E276" s="532"/>
      <c r="F276" s="532"/>
      <c r="G276" s="532"/>
      <c r="H276" s="522"/>
    </row>
    <row r="277" spans="1:8" s="521" customFormat="1" ht="12.75">
      <c r="A277" s="529"/>
      <c r="B277" s="529"/>
      <c r="C277" s="522"/>
      <c r="D277" s="522"/>
      <c r="E277" s="532"/>
      <c r="F277" s="532"/>
      <c r="G277" s="532"/>
      <c r="H277" s="522"/>
    </row>
    <row r="278" spans="1:8" s="521" customFormat="1" ht="12.75">
      <c r="A278" s="529"/>
      <c r="B278" s="529"/>
      <c r="C278" s="522"/>
      <c r="D278" s="522"/>
      <c r="E278" s="532"/>
      <c r="F278" s="532"/>
      <c r="G278" s="532"/>
      <c r="H278" s="522"/>
    </row>
    <row r="279" spans="1:8" s="521" customFormat="1" ht="12.75">
      <c r="A279" s="529"/>
      <c r="B279" s="529"/>
      <c r="C279" s="522"/>
      <c r="D279" s="522"/>
      <c r="E279" s="532"/>
      <c r="F279" s="532"/>
      <c r="G279" s="532"/>
      <c r="H279" s="522"/>
    </row>
    <row r="280" spans="1:8" s="521" customFormat="1" ht="12.75">
      <c r="A280" s="529"/>
      <c r="B280" s="529"/>
      <c r="C280" s="522"/>
      <c r="D280" s="522"/>
      <c r="E280" s="532"/>
      <c r="F280" s="532"/>
      <c r="G280" s="532"/>
      <c r="H280" s="522"/>
    </row>
    <row r="281" spans="1:8" s="521" customFormat="1" ht="12.75">
      <c r="A281" s="529"/>
      <c r="B281" s="529"/>
      <c r="C281" s="522"/>
      <c r="D281" s="522"/>
      <c r="E281" s="532"/>
      <c r="F281" s="532"/>
      <c r="G281" s="532"/>
      <c r="H281" s="522"/>
    </row>
    <row r="282" spans="1:8" s="521" customFormat="1" ht="12.75">
      <c r="A282" s="529"/>
      <c r="B282" s="529"/>
      <c r="C282" s="522"/>
      <c r="D282" s="522"/>
      <c r="E282" s="532"/>
      <c r="F282" s="532"/>
      <c r="G282" s="532"/>
      <c r="H282" s="522"/>
    </row>
    <row r="283" spans="1:8" s="521" customFormat="1" ht="12.75">
      <c r="A283" s="529"/>
      <c r="B283" s="529"/>
      <c r="C283" s="522"/>
      <c r="D283" s="522"/>
      <c r="E283" s="532"/>
      <c r="F283" s="532"/>
      <c r="G283" s="532"/>
      <c r="H283" s="522"/>
    </row>
    <row r="284" spans="1:8" s="521" customFormat="1" ht="12.75">
      <c r="A284" s="529"/>
      <c r="B284" s="529"/>
      <c r="C284" s="522"/>
      <c r="D284" s="522"/>
      <c r="E284" s="532"/>
      <c r="F284" s="532"/>
      <c r="G284" s="532"/>
      <c r="H284" s="522"/>
    </row>
    <row r="285" spans="1:8" s="521" customFormat="1" ht="12.75">
      <c r="A285" s="529"/>
      <c r="B285" s="529"/>
      <c r="C285" s="522"/>
      <c r="D285" s="522"/>
      <c r="E285" s="532"/>
      <c r="F285" s="532"/>
      <c r="G285" s="532"/>
      <c r="H285" s="522"/>
    </row>
    <row r="286" spans="1:8" s="521" customFormat="1" ht="12.75">
      <c r="A286" s="529"/>
      <c r="B286" s="529"/>
      <c r="C286" s="522"/>
      <c r="D286" s="522"/>
      <c r="E286" s="532"/>
      <c r="F286" s="532"/>
      <c r="G286" s="532"/>
      <c r="H286" s="522"/>
    </row>
    <row r="287" spans="1:8" s="521" customFormat="1" ht="12.75">
      <c r="A287" s="529"/>
      <c r="B287" s="529"/>
      <c r="C287" s="522"/>
      <c r="D287" s="522"/>
      <c r="E287" s="532"/>
      <c r="F287" s="532"/>
      <c r="G287" s="532"/>
      <c r="H287" s="522"/>
    </row>
    <row r="288" spans="1:8" s="521" customFormat="1" ht="12.75">
      <c r="A288" s="529"/>
      <c r="B288" s="529"/>
      <c r="C288" s="522"/>
      <c r="D288" s="522"/>
      <c r="E288" s="532"/>
      <c r="F288" s="532"/>
      <c r="G288" s="532"/>
      <c r="H288" s="522"/>
    </row>
    <row r="289" spans="1:8" s="521" customFormat="1" ht="12.75">
      <c r="A289" s="529"/>
      <c r="B289" s="529"/>
      <c r="C289" s="522"/>
      <c r="D289" s="522"/>
      <c r="E289" s="532"/>
      <c r="F289" s="532"/>
      <c r="G289" s="532"/>
      <c r="H289" s="522"/>
    </row>
    <row r="290" spans="1:8" s="521" customFormat="1" ht="12.75">
      <c r="A290" s="529"/>
      <c r="B290" s="529"/>
      <c r="C290" s="522"/>
      <c r="D290" s="522"/>
      <c r="E290" s="532"/>
      <c r="F290" s="532"/>
      <c r="G290" s="532"/>
      <c r="H290" s="522"/>
    </row>
    <row r="291" spans="1:8" s="521" customFormat="1" ht="12.75">
      <c r="A291" s="529"/>
      <c r="B291" s="529"/>
      <c r="C291" s="522"/>
      <c r="D291" s="522"/>
      <c r="E291" s="532"/>
      <c r="F291" s="532"/>
      <c r="G291" s="532"/>
      <c r="H291" s="522"/>
    </row>
    <row r="292" spans="1:8" s="521" customFormat="1" ht="12.75">
      <c r="A292" s="529"/>
      <c r="B292" s="529"/>
      <c r="C292" s="522"/>
      <c r="D292" s="522"/>
      <c r="E292" s="532"/>
      <c r="F292" s="532"/>
      <c r="G292" s="532"/>
      <c r="H292" s="522"/>
    </row>
    <row r="293" spans="1:8" s="521" customFormat="1" ht="12.75">
      <c r="A293" s="529"/>
      <c r="B293" s="529"/>
      <c r="C293" s="522"/>
      <c r="D293" s="522"/>
      <c r="E293" s="532"/>
      <c r="F293" s="532"/>
      <c r="G293" s="532"/>
      <c r="H293" s="522"/>
    </row>
    <row r="294" spans="1:8" s="521" customFormat="1" ht="12.75">
      <c r="A294" s="529"/>
      <c r="B294" s="529"/>
      <c r="C294" s="522"/>
      <c r="D294" s="522"/>
      <c r="E294" s="532"/>
      <c r="F294" s="532"/>
      <c r="G294" s="532"/>
      <c r="H294" s="522"/>
    </row>
    <row r="295" spans="1:8" s="521" customFormat="1" ht="12.75">
      <c r="A295" s="529"/>
      <c r="B295" s="529"/>
      <c r="C295" s="522"/>
      <c r="D295" s="522"/>
      <c r="E295" s="532"/>
      <c r="F295" s="532"/>
      <c r="G295" s="532"/>
      <c r="H295" s="522"/>
    </row>
    <row r="296" spans="1:8" s="521" customFormat="1" ht="12.75">
      <c r="A296" s="529"/>
      <c r="B296" s="529"/>
      <c r="C296" s="522"/>
      <c r="D296" s="522"/>
      <c r="E296" s="532"/>
      <c r="F296" s="532"/>
      <c r="G296" s="532"/>
      <c r="H296" s="522"/>
    </row>
    <row r="297" spans="1:8" s="521" customFormat="1" ht="12.75">
      <c r="A297" s="529"/>
      <c r="B297" s="529"/>
      <c r="C297" s="522"/>
      <c r="D297" s="522"/>
      <c r="E297" s="532"/>
      <c r="F297" s="532"/>
      <c r="G297" s="532"/>
      <c r="H297" s="522"/>
    </row>
    <row r="298" spans="1:8" s="521" customFormat="1" ht="12.75">
      <c r="A298" s="529"/>
      <c r="B298" s="529"/>
      <c r="C298" s="522"/>
      <c r="D298" s="522"/>
      <c r="E298" s="532"/>
      <c r="F298" s="532"/>
      <c r="G298" s="532"/>
      <c r="H298" s="522"/>
    </row>
    <row r="299" spans="1:8" s="521" customFormat="1" ht="12.75">
      <c r="A299" s="529"/>
      <c r="B299" s="529"/>
      <c r="C299" s="522"/>
      <c r="D299" s="522"/>
      <c r="E299" s="532"/>
      <c r="F299" s="532"/>
      <c r="G299" s="532"/>
      <c r="H299" s="522"/>
    </row>
    <row r="300" spans="1:8" s="521" customFormat="1" ht="12.75">
      <c r="A300" s="529"/>
      <c r="B300" s="529"/>
      <c r="C300" s="522"/>
      <c r="D300" s="522"/>
      <c r="E300" s="532"/>
      <c r="F300" s="532"/>
      <c r="G300" s="532"/>
      <c r="H300" s="522"/>
    </row>
    <row r="301" spans="1:8" s="521" customFormat="1" ht="12.75">
      <c r="A301" s="529"/>
      <c r="B301" s="529"/>
      <c r="C301" s="522"/>
      <c r="D301" s="522"/>
      <c r="E301" s="532"/>
      <c r="F301" s="532"/>
      <c r="G301" s="532"/>
      <c r="H301" s="522"/>
    </row>
    <row r="302" spans="1:8" s="521" customFormat="1" ht="12.75">
      <c r="A302" s="529"/>
      <c r="B302" s="529"/>
      <c r="C302" s="522"/>
      <c r="D302" s="522"/>
      <c r="E302" s="532"/>
      <c r="F302" s="532"/>
      <c r="G302" s="532"/>
      <c r="H302" s="522"/>
    </row>
    <row r="303" spans="1:8" s="521" customFormat="1" ht="12.75">
      <c r="A303" s="529"/>
      <c r="B303" s="529"/>
      <c r="C303" s="522"/>
      <c r="D303" s="522"/>
      <c r="E303" s="532"/>
      <c r="F303" s="532"/>
      <c r="G303" s="532"/>
      <c r="H303" s="522"/>
    </row>
    <row r="304" spans="1:8" s="521" customFormat="1" ht="12.75">
      <c r="A304" s="529"/>
      <c r="B304" s="529"/>
      <c r="C304" s="522"/>
      <c r="D304" s="522"/>
      <c r="E304" s="532"/>
      <c r="F304" s="532"/>
      <c r="G304" s="532"/>
      <c r="H304" s="522"/>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4"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E1" sqref="E1:F1"/>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33" t="s">
        <v>864</v>
      </c>
      <c r="F1" s="1033"/>
      <c r="G1" s="220"/>
      <c r="H1" s="64"/>
    </row>
    <row r="2" spans="1:6" ht="47.25" customHeight="1">
      <c r="A2" s="1034" t="s">
        <v>803</v>
      </c>
      <c r="B2" s="1034"/>
      <c r="C2" s="1034"/>
      <c r="D2" s="1034"/>
      <c r="E2" s="1034"/>
      <c r="F2" s="1034"/>
    </row>
    <row r="3" spans="1:6" ht="27" customHeight="1">
      <c r="A3" s="573"/>
      <c r="B3" s="576">
        <v>25539000000</v>
      </c>
      <c r="C3" s="573"/>
      <c r="D3" s="573"/>
      <c r="E3" s="573"/>
      <c r="F3" s="573"/>
    </row>
    <row r="4" spans="1:6" ht="18.75" customHeight="1">
      <c r="A4" s="573"/>
      <c r="B4" s="577" t="s">
        <v>638</v>
      </c>
      <c r="C4" s="573"/>
      <c r="D4" s="573"/>
      <c r="E4" s="573"/>
      <c r="F4" s="573"/>
    </row>
    <row r="5" spans="1:6" ht="18.75" customHeight="1">
      <c r="A5" s="573"/>
      <c r="B5" s="577"/>
      <c r="C5" s="573"/>
      <c r="D5" s="573"/>
      <c r="E5" s="573"/>
      <c r="F5" s="573"/>
    </row>
    <row r="6" spans="1:6" s="578" customFormat="1" ht="18.75">
      <c r="A6" s="1035" t="s">
        <v>692</v>
      </c>
      <c r="B6" s="1035" t="s">
        <v>230</v>
      </c>
      <c r="C6" s="1036" t="s">
        <v>91</v>
      </c>
      <c r="D6" s="1035" t="s">
        <v>383</v>
      </c>
      <c r="E6" s="1035" t="s">
        <v>384</v>
      </c>
      <c r="F6" s="1035"/>
    </row>
    <row r="7" spans="1:6" s="578" customFormat="1" ht="18" customHeight="1">
      <c r="A7" s="1035"/>
      <c r="B7" s="1035"/>
      <c r="C7" s="1037"/>
      <c r="D7" s="1035"/>
      <c r="E7" s="1035" t="s">
        <v>91</v>
      </c>
      <c r="F7" s="1035" t="s">
        <v>693</v>
      </c>
    </row>
    <row r="8" spans="1:6" s="578" customFormat="1" ht="38.25" customHeight="1">
      <c r="A8" s="1035"/>
      <c r="B8" s="1035"/>
      <c r="C8" s="1038"/>
      <c r="D8" s="1035"/>
      <c r="E8" s="1035"/>
      <c r="F8" s="1035"/>
    </row>
    <row r="9" spans="1:6" s="580" customFormat="1" ht="16.5" customHeight="1">
      <c r="A9" s="579">
        <v>1</v>
      </c>
      <c r="B9" s="579">
        <v>2</v>
      </c>
      <c r="C9" s="579">
        <v>3</v>
      </c>
      <c r="D9" s="579">
        <v>4</v>
      </c>
      <c r="E9" s="579">
        <v>5</v>
      </c>
      <c r="F9" s="579">
        <v>6</v>
      </c>
    </row>
    <row r="10" spans="1:6" s="69" customFormat="1" ht="30" customHeight="1" hidden="1">
      <c r="A10" s="65">
        <v>200000</v>
      </c>
      <c r="B10" s="66" t="s">
        <v>694</v>
      </c>
      <c r="C10" s="66"/>
      <c r="D10" s="67" t="s">
        <v>695</v>
      </c>
      <c r="E10" s="68">
        <v>1168127</v>
      </c>
      <c r="F10" s="68">
        <v>1168127</v>
      </c>
    </row>
    <row r="11" spans="1:6" s="69" customFormat="1" ht="46.5" customHeight="1" hidden="1">
      <c r="A11" s="65">
        <v>208000</v>
      </c>
      <c r="B11" s="66" t="s">
        <v>696</v>
      </c>
      <c r="C11" s="66"/>
      <c r="D11" s="67" t="s">
        <v>695</v>
      </c>
      <c r="E11" s="68">
        <v>1168127</v>
      </c>
      <c r="F11" s="68">
        <v>1168127</v>
      </c>
    </row>
    <row r="12" spans="1:6" s="69" customFormat="1" ht="24.75" customHeight="1" hidden="1">
      <c r="A12" s="70">
        <v>208100</v>
      </c>
      <c r="B12" s="71" t="s">
        <v>697</v>
      </c>
      <c r="C12" s="71"/>
      <c r="D12" s="72">
        <v>321100</v>
      </c>
      <c r="E12" s="72">
        <v>301057</v>
      </c>
      <c r="F12" s="72">
        <v>301057</v>
      </c>
    </row>
    <row r="13" spans="1:6" s="69" customFormat="1" ht="54.75" customHeight="1" hidden="1">
      <c r="A13" s="70">
        <v>208400</v>
      </c>
      <c r="B13" s="71" t="s">
        <v>698</v>
      </c>
      <c r="C13" s="71"/>
      <c r="D13" s="72">
        <v>-867070</v>
      </c>
      <c r="E13" s="72">
        <v>867070</v>
      </c>
      <c r="F13" s="72">
        <v>867070</v>
      </c>
    </row>
    <row r="14" spans="1:6" s="69" customFormat="1" ht="36" customHeight="1" hidden="1">
      <c r="A14" s="65"/>
      <c r="B14" s="66" t="s">
        <v>699</v>
      </c>
      <c r="C14" s="66"/>
      <c r="D14" s="67" t="s">
        <v>695</v>
      </c>
      <c r="E14" s="68">
        <v>1168127</v>
      </c>
      <c r="F14" s="68">
        <v>1168127</v>
      </c>
    </row>
    <row r="15" spans="1:6" s="69" customFormat="1" ht="36" customHeight="1">
      <c r="A15" s="65"/>
      <c r="B15" s="66" t="s">
        <v>189</v>
      </c>
      <c r="C15" s="66"/>
      <c r="D15" s="67"/>
      <c r="E15" s="68"/>
      <c r="F15" s="68"/>
    </row>
    <row r="16" spans="1:6" s="69" customFormat="1" ht="30" customHeight="1">
      <c r="A16" s="65">
        <v>200000</v>
      </c>
      <c r="B16" s="66" t="s">
        <v>694</v>
      </c>
      <c r="C16" s="794">
        <f aca="true" t="shared" si="0" ref="C16:C26">D16+E16</f>
        <v>18224005.77</v>
      </c>
      <c r="D16" s="795">
        <v>2195239.77</v>
      </c>
      <c r="E16" s="795">
        <v>16028766</v>
      </c>
      <c r="F16" s="795">
        <v>15369066</v>
      </c>
    </row>
    <row r="17" spans="1:6" s="69" customFormat="1" ht="36" customHeight="1">
      <c r="A17" s="65">
        <v>208000</v>
      </c>
      <c r="B17" s="66" t="s">
        <v>696</v>
      </c>
      <c r="C17" s="794">
        <f t="shared" si="0"/>
        <v>18224005.77</v>
      </c>
      <c r="D17" s="795">
        <v>2195239.77</v>
      </c>
      <c r="E17" s="795">
        <f>E18+E19</f>
        <v>16028766</v>
      </c>
      <c r="F17" s="795">
        <v>15369066</v>
      </c>
    </row>
    <row r="18" spans="1:6" s="69" customFormat="1" ht="24" customHeight="1">
      <c r="A18" s="70">
        <v>208100</v>
      </c>
      <c r="B18" s="71" t="s">
        <v>697</v>
      </c>
      <c r="C18" s="794">
        <f t="shared" si="0"/>
        <v>18224005.77</v>
      </c>
      <c r="D18" s="794">
        <v>17471405.77</v>
      </c>
      <c r="E18" s="794">
        <v>752600</v>
      </c>
      <c r="F18" s="1018">
        <v>92900</v>
      </c>
    </row>
    <row r="19" spans="1:6" s="69" customFormat="1" ht="57" customHeight="1">
      <c r="A19" s="70">
        <v>208400</v>
      </c>
      <c r="B19" s="71" t="s">
        <v>698</v>
      </c>
      <c r="C19" s="796">
        <f t="shared" si="0"/>
        <v>0</v>
      </c>
      <c r="D19" s="795">
        <v>-15276166</v>
      </c>
      <c r="E19" s="795">
        <v>15276166</v>
      </c>
      <c r="F19" s="795">
        <v>15276166</v>
      </c>
    </row>
    <row r="20" spans="1:6" ht="18.75" customHeight="1">
      <c r="A20" s="65"/>
      <c r="B20" s="66" t="s">
        <v>191</v>
      </c>
      <c r="C20" s="794">
        <f t="shared" si="0"/>
        <v>18224005.77</v>
      </c>
      <c r="D20" s="795">
        <v>2195239.77</v>
      </c>
      <c r="E20" s="795">
        <v>16028766</v>
      </c>
      <c r="F20" s="795">
        <v>15369066</v>
      </c>
    </row>
    <row r="21" spans="1:6" ht="34.5" customHeight="1">
      <c r="A21" s="65"/>
      <c r="B21" s="66" t="s">
        <v>190</v>
      </c>
      <c r="C21" s="794">
        <f t="shared" si="0"/>
        <v>18224005.77</v>
      </c>
      <c r="D21" s="795">
        <v>2195239.77</v>
      </c>
      <c r="E21" s="795">
        <v>16028766</v>
      </c>
      <c r="F21" s="795">
        <v>15369066</v>
      </c>
    </row>
    <row r="22" spans="1:6" ht="34.5" customHeight="1">
      <c r="A22" s="65">
        <v>600000</v>
      </c>
      <c r="B22" s="66" t="s">
        <v>700</v>
      </c>
      <c r="C22" s="794">
        <f t="shared" si="0"/>
        <v>18224005.77</v>
      </c>
      <c r="D22" s="795">
        <v>2195239.77</v>
      </c>
      <c r="E22" s="795">
        <v>16028766</v>
      </c>
      <c r="F22" s="795">
        <v>15369066</v>
      </c>
    </row>
    <row r="23" spans="1:6" ht="24" customHeight="1">
      <c r="A23" s="65">
        <v>602000</v>
      </c>
      <c r="B23" s="66" t="s">
        <v>701</v>
      </c>
      <c r="C23" s="794">
        <f t="shared" si="0"/>
        <v>18224005.77</v>
      </c>
      <c r="D23" s="795">
        <v>2195239.77</v>
      </c>
      <c r="E23" s="795">
        <v>16028766</v>
      </c>
      <c r="F23" s="795">
        <v>15369066</v>
      </c>
    </row>
    <row r="24" spans="1:6" ht="18.75">
      <c r="A24" s="70">
        <v>602100</v>
      </c>
      <c r="B24" s="71" t="s">
        <v>697</v>
      </c>
      <c r="C24" s="794">
        <f t="shared" si="0"/>
        <v>18224005.77</v>
      </c>
      <c r="D24" s="794">
        <v>17471405.77</v>
      </c>
      <c r="E24" s="794">
        <v>752600</v>
      </c>
      <c r="F24" s="797">
        <v>92900</v>
      </c>
    </row>
    <row r="25" spans="1:6" ht="56.25">
      <c r="A25" s="73">
        <v>602400</v>
      </c>
      <c r="B25" s="71" t="s">
        <v>698</v>
      </c>
      <c r="C25" s="796">
        <f t="shared" si="0"/>
        <v>0</v>
      </c>
      <c r="D25" s="795">
        <v>-15276166</v>
      </c>
      <c r="E25" s="795">
        <v>15276166</v>
      </c>
      <c r="F25" s="795">
        <v>15276166</v>
      </c>
    </row>
    <row r="26" spans="1:6" ht="27" customHeight="1">
      <c r="A26" s="65"/>
      <c r="B26" s="66" t="s">
        <v>191</v>
      </c>
      <c r="C26" s="794">
        <f t="shared" si="0"/>
        <v>18224005.77</v>
      </c>
      <c r="D26" s="795">
        <v>2195239.77</v>
      </c>
      <c r="E26" s="795">
        <v>16028766</v>
      </c>
      <c r="F26" s="795">
        <v>15369066</v>
      </c>
    </row>
    <row r="29" spans="1:5" ht="18.75">
      <c r="A29" s="1032" t="s">
        <v>794</v>
      </c>
      <c r="B29" s="1032"/>
      <c r="C29" s="74"/>
      <c r="D29" s="74"/>
      <c r="E29" s="74" t="s">
        <v>795</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1"/>
  <sheetViews>
    <sheetView showZeros="0" zoomScale="50" zoomScaleNormal="50" workbookViewId="0" topLeftCell="A7">
      <pane xSplit="1" ySplit="3" topLeftCell="B10" activePane="bottomRight" state="frozen"/>
      <selection pane="topLeft" activeCell="A7" sqref="A7"/>
      <selection pane="topRight" activeCell="B7" sqref="B7"/>
      <selection pane="bottomLeft" activeCell="A10" sqref="A10"/>
      <selection pane="bottomRight" activeCell="P1" sqref="P1:R1"/>
    </sheetView>
  </sheetViews>
  <sheetFormatPr defaultColWidth="8.8515625" defaultRowHeight="12.75"/>
  <cols>
    <col min="1" max="1" width="3.7109375" style="416" customWidth="1"/>
    <col min="2" max="2" width="19.7109375" style="313" customWidth="1"/>
    <col min="3" max="3" width="15.00390625" style="313" customWidth="1"/>
    <col min="4" max="4" width="16.421875" style="313" customWidth="1"/>
    <col min="5" max="5" width="55.8515625" style="422" customWidth="1"/>
    <col min="6" max="6" width="23.57421875" style="313" customWidth="1"/>
    <col min="7" max="7" width="22.57421875" style="313" customWidth="1"/>
    <col min="8" max="8" width="22.8515625" style="313" customWidth="1"/>
    <col min="9" max="9" width="20.421875" style="313" customWidth="1"/>
    <col min="10" max="10" width="14.7109375" style="313" customWidth="1"/>
    <col min="11" max="11" width="21.140625" style="313" customWidth="1"/>
    <col min="12" max="12" width="20.28125" style="313" customWidth="1"/>
    <col min="13" max="13" width="19.421875" style="313" customWidth="1"/>
    <col min="14" max="14" width="21.7109375" style="314" customWidth="1"/>
    <col min="15" max="15" width="16.421875" style="313" customWidth="1"/>
    <col min="16" max="16" width="12.57421875" style="313" customWidth="1"/>
    <col min="17" max="17" width="21.28125" style="313" customWidth="1"/>
    <col min="18" max="18" width="22.8515625" style="313" customWidth="1"/>
    <col min="19" max="19" width="8.8515625" style="314" customWidth="1"/>
    <col min="20" max="20" width="22.57421875" style="314" customWidth="1"/>
    <col min="21" max="21" width="19.421875" style="314" customWidth="1"/>
    <col min="22" max="22" width="13.00390625" style="314" bestFit="1" customWidth="1"/>
    <col min="23" max="16384" width="8.8515625" style="314" customWidth="1"/>
  </cols>
  <sheetData>
    <row r="1" spans="1:18" ht="289.5" customHeight="1">
      <c r="A1" s="310"/>
      <c r="B1" s="310"/>
      <c r="C1" s="310"/>
      <c r="D1" s="310"/>
      <c r="E1" s="311"/>
      <c r="F1" s="310"/>
      <c r="G1" s="310"/>
      <c r="H1" s="310"/>
      <c r="I1" s="310"/>
      <c r="J1" s="310"/>
      <c r="K1" s="310"/>
      <c r="L1" s="310"/>
      <c r="M1" s="310"/>
      <c r="N1" s="312"/>
      <c r="P1" s="1046" t="s">
        <v>863</v>
      </c>
      <c r="Q1" s="1046"/>
      <c r="R1" s="1046"/>
    </row>
    <row r="2" spans="1:18" ht="12" customHeight="1">
      <c r="A2" s="310"/>
      <c r="B2" s="310"/>
      <c r="C2" s="310"/>
      <c r="D2" s="310"/>
      <c r="E2" s="311"/>
      <c r="F2" s="310"/>
      <c r="G2" s="310"/>
      <c r="H2" s="310"/>
      <c r="I2" s="310"/>
      <c r="J2" s="310"/>
      <c r="K2" s="310"/>
      <c r="L2" s="310"/>
      <c r="M2" s="310"/>
      <c r="N2" s="312"/>
      <c r="O2" s="1053"/>
      <c r="P2" s="1053"/>
      <c r="Q2" s="1053"/>
      <c r="R2" s="1053"/>
    </row>
    <row r="3" spans="1:18" ht="49.5" customHeight="1">
      <c r="A3" s="315"/>
      <c r="B3" s="1051" t="s">
        <v>802</v>
      </c>
      <c r="C3" s="1051"/>
      <c r="D3" s="1051"/>
      <c r="E3" s="1051"/>
      <c r="F3" s="1051"/>
      <c r="G3" s="1051"/>
      <c r="H3" s="1051"/>
      <c r="I3" s="1051"/>
      <c r="J3" s="1051"/>
      <c r="K3" s="1051"/>
      <c r="L3" s="1051"/>
      <c r="M3" s="1051"/>
      <c r="N3" s="1051"/>
      <c r="O3" s="1051"/>
      <c r="P3" s="1051"/>
      <c r="Q3" s="1051"/>
      <c r="R3" s="317"/>
    </row>
    <row r="4" spans="1:18" ht="22.5" customHeight="1">
      <c r="A4" s="315"/>
      <c r="B4" s="1047">
        <v>25539000000</v>
      </c>
      <c r="C4" s="1048"/>
      <c r="D4" s="574"/>
      <c r="E4" s="574"/>
      <c r="F4" s="574"/>
      <c r="G4" s="574"/>
      <c r="H4" s="574"/>
      <c r="I4" s="574"/>
      <c r="J4" s="574"/>
      <c r="K4" s="574"/>
      <c r="L4" s="574"/>
      <c r="M4" s="574"/>
      <c r="N4" s="574"/>
      <c r="O4" s="574"/>
      <c r="P4" s="574"/>
      <c r="Q4" s="574"/>
      <c r="R4" s="317"/>
    </row>
    <row r="5" spans="1:18" ht="28.5" customHeight="1">
      <c r="A5" s="315"/>
      <c r="B5" s="1049" t="s">
        <v>638</v>
      </c>
      <c r="C5" s="1049"/>
      <c r="D5" s="316"/>
      <c r="E5" s="316"/>
      <c r="F5" s="316"/>
      <c r="G5" s="316"/>
      <c r="H5" s="316"/>
      <c r="I5" s="316"/>
      <c r="J5" s="316"/>
      <c r="K5" s="316"/>
      <c r="L5" s="316"/>
      <c r="M5" s="316"/>
      <c r="N5" s="318"/>
      <c r="O5" s="316"/>
      <c r="P5" s="316"/>
      <c r="Q5" s="316"/>
      <c r="R5" s="317" t="s">
        <v>703</v>
      </c>
    </row>
    <row r="6" spans="1:18" ht="72" customHeight="1">
      <c r="A6" s="1039"/>
      <c r="B6" s="1045" t="s">
        <v>326</v>
      </c>
      <c r="C6" s="1045" t="s">
        <v>89</v>
      </c>
      <c r="D6" s="1042" t="s">
        <v>99</v>
      </c>
      <c r="E6" s="1052" t="s">
        <v>88</v>
      </c>
      <c r="F6" s="1040" t="s">
        <v>383</v>
      </c>
      <c r="G6" s="1040"/>
      <c r="H6" s="1040"/>
      <c r="I6" s="1040"/>
      <c r="J6" s="1040"/>
      <c r="K6" s="1040" t="s">
        <v>384</v>
      </c>
      <c r="L6" s="1040"/>
      <c r="M6" s="1040"/>
      <c r="N6" s="1040"/>
      <c r="O6" s="1040"/>
      <c r="P6" s="1040"/>
      <c r="Q6" s="1040"/>
      <c r="R6" s="1050" t="s">
        <v>646</v>
      </c>
    </row>
    <row r="7" spans="1:18" ht="21" customHeight="1">
      <c r="A7" s="1039"/>
      <c r="B7" s="1045"/>
      <c r="C7" s="1045"/>
      <c r="D7" s="1043"/>
      <c r="E7" s="1052"/>
      <c r="F7" s="1040" t="s">
        <v>91</v>
      </c>
      <c r="G7" s="1040" t="s">
        <v>704</v>
      </c>
      <c r="H7" s="1041" t="s">
        <v>705</v>
      </c>
      <c r="I7" s="1041"/>
      <c r="J7" s="1041" t="s">
        <v>706</v>
      </c>
      <c r="K7" s="1040" t="s">
        <v>91</v>
      </c>
      <c r="L7" s="1041" t="s">
        <v>362</v>
      </c>
      <c r="M7" s="1041"/>
      <c r="N7" s="1054" t="s">
        <v>704</v>
      </c>
      <c r="O7" s="1041" t="s">
        <v>705</v>
      </c>
      <c r="P7" s="1041"/>
      <c r="Q7" s="1041" t="s">
        <v>706</v>
      </c>
      <c r="R7" s="1050"/>
    </row>
    <row r="8" spans="1:18" ht="188.25" customHeight="1">
      <c r="A8" s="1039"/>
      <c r="B8" s="1045"/>
      <c r="C8" s="1045"/>
      <c r="D8" s="1044"/>
      <c r="E8" s="1052"/>
      <c r="F8" s="1040"/>
      <c r="G8" s="1040"/>
      <c r="H8" s="319" t="s">
        <v>707</v>
      </c>
      <c r="I8" s="319" t="s">
        <v>708</v>
      </c>
      <c r="J8" s="1041"/>
      <c r="K8" s="1040"/>
      <c r="L8" s="319" t="s">
        <v>363</v>
      </c>
      <c r="M8" s="321" t="s">
        <v>364</v>
      </c>
      <c r="N8" s="1054"/>
      <c r="O8" s="319" t="s">
        <v>707</v>
      </c>
      <c r="P8" s="319" t="s">
        <v>708</v>
      </c>
      <c r="Q8" s="1041"/>
      <c r="R8" s="1050"/>
    </row>
    <row r="9" spans="1:18" s="325" customFormat="1" ht="13.5" customHeight="1">
      <c r="A9" s="322"/>
      <c r="B9" s="323">
        <v>1</v>
      </c>
      <c r="C9" s="323">
        <v>2</v>
      </c>
      <c r="D9" s="323">
        <v>3</v>
      </c>
      <c r="E9" s="324">
        <v>4</v>
      </c>
      <c r="F9" s="319">
        <v>5</v>
      </c>
      <c r="G9" s="319">
        <v>6</v>
      </c>
      <c r="H9" s="319">
        <v>7</v>
      </c>
      <c r="I9" s="319">
        <v>8</v>
      </c>
      <c r="J9" s="319">
        <v>9</v>
      </c>
      <c r="K9" s="319">
        <v>10</v>
      </c>
      <c r="L9" s="319">
        <v>11</v>
      </c>
      <c r="M9" s="319"/>
      <c r="N9" s="320">
        <v>12</v>
      </c>
      <c r="O9" s="319">
        <v>13</v>
      </c>
      <c r="P9" s="319">
        <v>14</v>
      </c>
      <c r="Q9" s="319">
        <v>15</v>
      </c>
      <c r="R9" s="874">
        <v>16</v>
      </c>
    </row>
    <row r="10" spans="1:18" s="325" customFormat="1" ht="44.25" customHeight="1">
      <c r="A10" s="326"/>
      <c r="B10" s="327" t="s">
        <v>112</v>
      </c>
      <c r="C10" s="327"/>
      <c r="D10" s="327"/>
      <c r="E10" s="128" t="s">
        <v>709</v>
      </c>
      <c r="F10" s="817">
        <f>F11</f>
        <v>72758527</v>
      </c>
      <c r="G10" s="817">
        <f aca="true" t="shared" si="0" ref="G10:Q10">G11</f>
        <v>72758527</v>
      </c>
      <c r="H10" s="817">
        <f t="shared" si="0"/>
        <v>33265500</v>
      </c>
      <c r="I10" s="817">
        <f t="shared" si="0"/>
        <v>3796779</v>
      </c>
      <c r="J10" s="817">
        <f t="shared" si="0"/>
        <v>0</v>
      </c>
      <c r="K10" s="817">
        <f t="shared" si="0"/>
        <v>15262173</v>
      </c>
      <c r="L10" s="817">
        <f t="shared" si="0"/>
        <v>13798473</v>
      </c>
      <c r="M10" s="817">
        <f t="shared" si="0"/>
        <v>13705573</v>
      </c>
      <c r="N10" s="817">
        <f t="shared" si="0"/>
        <v>1015700</v>
      </c>
      <c r="O10" s="817">
        <f t="shared" si="0"/>
        <v>60000</v>
      </c>
      <c r="P10" s="817">
        <f t="shared" si="0"/>
        <v>0</v>
      </c>
      <c r="Q10" s="817">
        <f t="shared" si="0"/>
        <v>14246473</v>
      </c>
      <c r="R10" s="875">
        <f aca="true" t="shared" si="1" ref="R10:R90">F10+K10</f>
        <v>88020700</v>
      </c>
    </row>
    <row r="11" spans="1:18" s="325" customFormat="1" ht="19.5" customHeight="1">
      <c r="A11" s="328"/>
      <c r="B11" s="329" t="s">
        <v>113</v>
      </c>
      <c r="C11" s="329"/>
      <c r="D11" s="329"/>
      <c r="E11" s="330" t="s">
        <v>709</v>
      </c>
      <c r="F11" s="818">
        <f>F12+F19+F31+F36+F53+F58+F67+F74+F42+F40+F62+F16+F70+F47+F60</f>
        <v>72758527</v>
      </c>
      <c r="G11" s="819">
        <f aca="true" t="shared" si="2" ref="G11:G26">F11-J11</f>
        <v>72758527</v>
      </c>
      <c r="H11" s="818">
        <f>H12+H19+H31+H36+H53+H58+H67+H74+H42+H40</f>
        <v>33265500</v>
      </c>
      <c r="I11" s="818">
        <f>I12+I19+I31+I36+I53+I58+I67+I74+I42+I40</f>
        <v>3796779</v>
      </c>
      <c r="J11" s="818">
        <f>J12+J19+J31+J36+J53+J58+J67+J74+J42+J40</f>
        <v>0</v>
      </c>
      <c r="K11" s="818">
        <f>K12+K19+K31+K36+K53+K58+K67+K74+K42+K40+K62+K16+K70+K49</f>
        <v>15262173</v>
      </c>
      <c r="L11" s="818">
        <f>L12+L19+L31+L36+L53+L58+L67+L74+L42+L40+L62+L16+L70+L49</f>
        <v>13798473</v>
      </c>
      <c r="M11" s="818">
        <f>M12+M19+M31+M36+M53+M58+M67+M74+M42+M40+M62+M16+M70+M49</f>
        <v>13705573</v>
      </c>
      <c r="N11" s="818">
        <f>N12+N19+N31+N36+N53+N58+N67+N74+N42+N40+N62+N16+N70</f>
        <v>1015700</v>
      </c>
      <c r="O11" s="818">
        <f>O12+O19+O31+O36+O53+O58+O67+O74+O42+O40+O62+O16+O70</f>
        <v>60000</v>
      </c>
      <c r="P11" s="818">
        <f>P12+P19+P31+P36+P53+P58+P67+P74+P42+P40+P62+P16+P70</f>
        <v>0</v>
      </c>
      <c r="Q11" s="818">
        <f>Q12+Q19+Q31+Q36+Q53+Q58+Q67+Q74+Q42+Q40+Q62+Q16+Q70+Q49</f>
        <v>14246473</v>
      </c>
      <c r="R11" s="876">
        <f t="shared" si="1"/>
        <v>88020700</v>
      </c>
    </row>
    <row r="12" spans="1:18" s="325" customFormat="1" ht="19.5" customHeight="1">
      <c r="A12" s="328"/>
      <c r="B12" s="331" t="s">
        <v>321</v>
      </c>
      <c r="C12" s="332" t="s">
        <v>322</v>
      </c>
      <c r="D12" s="333" t="s">
        <v>321</v>
      </c>
      <c r="E12" s="334" t="s">
        <v>267</v>
      </c>
      <c r="F12" s="820">
        <f>F13+F14+F15</f>
        <v>27470052</v>
      </c>
      <c r="G12" s="820">
        <f t="shared" si="2"/>
        <v>27470052</v>
      </c>
      <c r="H12" s="820">
        <f aca="true" t="shared" si="3" ref="H12:Q12">H13+H14</f>
        <v>19670000</v>
      </c>
      <c r="I12" s="820">
        <f t="shared" si="3"/>
        <v>1434400</v>
      </c>
      <c r="J12" s="820">
        <f t="shared" si="3"/>
        <v>0</v>
      </c>
      <c r="K12" s="820">
        <f t="shared" si="3"/>
        <v>50000</v>
      </c>
      <c r="L12" s="820">
        <f t="shared" si="3"/>
        <v>0</v>
      </c>
      <c r="M12" s="820">
        <f t="shared" si="3"/>
        <v>0</v>
      </c>
      <c r="N12" s="821">
        <f t="shared" si="3"/>
        <v>50000</v>
      </c>
      <c r="O12" s="820">
        <f t="shared" si="3"/>
        <v>0</v>
      </c>
      <c r="P12" s="820">
        <f t="shared" si="3"/>
        <v>0</v>
      </c>
      <c r="Q12" s="820">
        <f t="shared" si="3"/>
        <v>0</v>
      </c>
      <c r="R12" s="876">
        <f t="shared" si="1"/>
        <v>27520052</v>
      </c>
    </row>
    <row r="13" spans="1:22" ht="135" customHeight="1">
      <c r="A13" s="335"/>
      <c r="B13" s="336" t="s">
        <v>114</v>
      </c>
      <c r="C13" s="336" t="s">
        <v>76</v>
      </c>
      <c r="D13" s="336" t="s">
        <v>710</v>
      </c>
      <c r="E13" s="337" t="s">
        <v>607</v>
      </c>
      <c r="F13" s="820">
        <v>27015052</v>
      </c>
      <c r="G13" s="822">
        <f t="shared" si="2"/>
        <v>27015052</v>
      </c>
      <c r="H13" s="823">
        <v>19670000</v>
      </c>
      <c r="I13" s="822">
        <v>1434400</v>
      </c>
      <c r="J13" s="822"/>
      <c r="K13" s="820">
        <v>50000</v>
      </c>
      <c r="L13" s="822"/>
      <c r="M13" s="822"/>
      <c r="N13" s="824">
        <f>K13-Q13</f>
        <v>50000</v>
      </c>
      <c r="O13" s="822"/>
      <c r="P13" s="822"/>
      <c r="Q13" s="822"/>
      <c r="R13" s="875">
        <f t="shared" si="1"/>
        <v>27065052</v>
      </c>
      <c r="T13" s="338"/>
      <c r="U13" s="338"/>
      <c r="V13" s="338"/>
    </row>
    <row r="14" spans="1:20" ht="43.5" customHeight="1">
      <c r="A14" s="335"/>
      <c r="B14" s="336" t="s">
        <v>115</v>
      </c>
      <c r="C14" s="339" t="s">
        <v>251</v>
      </c>
      <c r="D14" s="336" t="s">
        <v>719</v>
      </c>
      <c r="E14" s="337" t="s">
        <v>49</v>
      </c>
      <c r="F14" s="820">
        <v>455000</v>
      </c>
      <c r="G14" s="822">
        <f t="shared" si="2"/>
        <v>455000</v>
      </c>
      <c r="H14" s="825"/>
      <c r="I14" s="826"/>
      <c r="J14" s="822"/>
      <c r="K14" s="820"/>
      <c r="L14" s="820"/>
      <c r="M14" s="820"/>
      <c r="N14" s="824">
        <f aca="true" t="shared" si="4" ref="N14:N85">K14-Q14</f>
        <v>0</v>
      </c>
      <c r="O14" s="822"/>
      <c r="P14" s="822"/>
      <c r="Q14" s="822"/>
      <c r="R14" s="875">
        <f t="shared" si="1"/>
        <v>455000</v>
      </c>
      <c r="T14" s="338"/>
    </row>
    <row r="15" spans="1:20" ht="30" customHeight="1" hidden="1">
      <c r="A15" s="335"/>
      <c r="B15" s="336" t="s">
        <v>455</v>
      </c>
      <c r="C15" s="344" t="s">
        <v>32</v>
      </c>
      <c r="D15" s="424" t="s">
        <v>75</v>
      </c>
      <c r="E15" s="425" t="s">
        <v>33</v>
      </c>
      <c r="F15" s="820"/>
      <c r="G15" s="822">
        <f t="shared" si="2"/>
        <v>0</v>
      </c>
      <c r="H15" s="825"/>
      <c r="I15" s="826"/>
      <c r="J15" s="822"/>
      <c r="K15" s="820"/>
      <c r="L15" s="820"/>
      <c r="M15" s="820"/>
      <c r="N15" s="824">
        <f t="shared" si="4"/>
        <v>0</v>
      </c>
      <c r="O15" s="822"/>
      <c r="P15" s="822"/>
      <c r="Q15" s="822"/>
      <c r="R15" s="875">
        <f t="shared" si="1"/>
        <v>0</v>
      </c>
      <c r="T15" s="338"/>
    </row>
    <row r="16" spans="1:20" s="325" customFormat="1" ht="30" customHeight="1">
      <c r="A16" s="328"/>
      <c r="B16" s="332"/>
      <c r="C16" s="340" t="s">
        <v>659</v>
      </c>
      <c r="D16" s="428"/>
      <c r="E16" s="334" t="s">
        <v>658</v>
      </c>
      <c r="F16" s="820">
        <f>F17+F18</f>
        <v>7700000</v>
      </c>
      <c r="G16" s="822">
        <f t="shared" si="2"/>
        <v>7700000</v>
      </c>
      <c r="H16" s="827"/>
      <c r="I16" s="828"/>
      <c r="J16" s="820"/>
      <c r="K16" s="820">
        <f>K17+K18</f>
        <v>0</v>
      </c>
      <c r="L16" s="820">
        <f>L17+L18</f>
        <v>0</v>
      </c>
      <c r="M16" s="820">
        <f>M17+M18</f>
        <v>0</v>
      </c>
      <c r="N16" s="824">
        <f t="shared" si="4"/>
        <v>0</v>
      </c>
      <c r="O16" s="820">
        <f>O17+O18</f>
        <v>0</v>
      </c>
      <c r="P16" s="820"/>
      <c r="Q16" s="820">
        <f>Q17+Q18</f>
        <v>0</v>
      </c>
      <c r="R16" s="875">
        <f t="shared" si="1"/>
        <v>7700000</v>
      </c>
      <c r="T16" s="429"/>
    </row>
    <row r="17" spans="1:20" ht="43.5" customHeight="1">
      <c r="A17" s="335"/>
      <c r="B17" s="336" t="s">
        <v>116</v>
      </c>
      <c r="C17" s="344" t="s">
        <v>410</v>
      </c>
      <c r="D17" s="424" t="s">
        <v>411</v>
      </c>
      <c r="E17" s="337" t="s">
        <v>413</v>
      </c>
      <c r="F17" s="820">
        <v>5700000</v>
      </c>
      <c r="G17" s="822">
        <f t="shared" si="2"/>
        <v>5700000</v>
      </c>
      <c r="H17" s="825"/>
      <c r="I17" s="826"/>
      <c r="J17" s="822"/>
      <c r="K17" s="820"/>
      <c r="L17" s="820"/>
      <c r="M17" s="820"/>
      <c r="N17" s="824">
        <f t="shared" si="4"/>
        <v>0</v>
      </c>
      <c r="O17" s="822"/>
      <c r="P17" s="822"/>
      <c r="Q17" s="820"/>
      <c r="R17" s="875">
        <f t="shared" si="1"/>
        <v>5700000</v>
      </c>
      <c r="T17" s="338"/>
    </row>
    <row r="18" spans="1:20" ht="88.5" customHeight="1">
      <c r="A18" s="335"/>
      <c r="B18" s="336" t="s">
        <v>118</v>
      </c>
      <c r="C18" s="344" t="s">
        <v>553</v>
      </c>
      <c r="D18" s="424" t="s">
        <v>412</v>
      </c>
      <c r="E18" s="337" t="s">
        <v>552</v>
      </c>
      <c r="F18" s="820">
        <v>2000000</v>
      </c>
      <c r="G18" s="822">
        <f t="shared" si="2"/>
        <v>2000000</v>
      </c>
      <c r="H18" s="825"/>
      <c r="I18" s="826"/>
      <c r="J18" s="822"/>
      <c r="K18" s="820"/>
      <c r="L18" s="820"/>
      <c r="M18" s="820"/>
      <c r="N18" s="824">
        <f t="shared" si="4"/>
        <v>0</v>
      </c>
      <c r="O18" s="822"/>
      <c r="P18" s="822"/>
      <c r="Q18" s="822"/>
      <c r="R18" s="875">
        <f t="shared" si="1"/>
        <v>2000000</v>
      </c>
      <c r="T18" s="338"/>
    </row>
    <row r="19" spans="1:20" ht="21" customHeight="1">
      <c r="A19" s="335"/>
      <c r="B19" s="333" t="s">
        <v>321</v>
      </c>
      <c r="C19" s="340" t="s">
        <v>280</v>
      </c>
      <c r="D19" s="341" t="s">
        <v>321</v>
      </c>
      <c r="E19" s="342" t="s">
        <v>279</v>
      </c>
      <c r="F19" s="820">
        <f>F22+F28+F21+F24+F26+F30</f>
        <v>12241939</v>
      </c>
      <c r="G19" s="822">
        <f t="shared" si="2"/>
        <v>12241939</v>
      </c>
      <c r="H19" s="820">
        <f>H22+H28+H21+H24+H26</f>
        <v>7750500</v>
      </c>
      <c r="I19" s="820">
        <f>I22+I28+I21+I24+I26</f>
        <v>660379</v>
      </c>
      <c r="J19" s="820">
        <f aca="true" t="shared" si="5" ref="J19:Q19">J22+J28+J21</f>
        <v>0</v>
      </c>
      <c r="K19" s="820">
        <f t="shared" si="5"/>
        <v>740900</v>
      </c>
      <c r="L19" s="820">
        <f t="shared" si="5"/>
        <v>92900</v>
      </c>
      <c r="M19" s="820"/>
      <c r="N19" s="824">
        <f t="shared" si="4"/>
        <v>648000</v>
      </c>
      <c r="O19" s="820">
        <f t="shared" si="5"/>
        <v>60000</v>
      </c>
      <c r="P19" s="820">
        <f t="shared" si="5"/>
        <v>0</v>
      </c>
      <c r="Q19" s="820">
        <f t="shared" si="5"/>
        <v>92900</v>
      </c>
      <c r="R19" s="875">
        <f t="shared" si="1"/>
        <v>12982839</v>
      </c>
      <c r="T19" s="338"/>
    </row>
    <row r="20" spans="1:20" ht="89.25" customHeight="1">
      <c r="A20" s="335"/>
      <c r="B20" s="343" t="s">
        <v>117</v>
      </c>
      <c r="C20" s="344" t="s">
        <v>720</v>
      </c>
      <c r="D20" s="345" t="s">
        <v>321</v>
      </c>
      <c r="E20" s="346" t="s">
        <v>721</v>
      </c>
      <c r="F20" s="820">
        <f>F21</f>
        <v>10416379</v>
      </c>
      <c r="G20" s="822">
        <f t="shared" si="2"/>
        <v>10416379</v>
      </c>
      <c r="H20" s="820">
        <f aca="true" t="shared" si="6" ref="H20:Q20">H21</f>
        <v>7750500</v>
      </c>
      <c r="I20" s="820">
        <f t="shared" si="6"/>
        <v>660379</v>
      </c>
      <c r="J20" s="820">
        <f t="shared" si="6"/>
        <v>0</v>
      </c>
      <c r="K20" s="820">
        <f t="shared" si="6"/>
        <v>740900</v>
      </c>
      <c r="L20" s="820">
        <f t="shared" si="6"/>
        <v>92900</v>
      </c>
      <c r="M20" s="820"/>
      <c r="N20" s="824">
        <f t="shared" si="4"/>
        <v>648000</v>
      </c>
      <c r="O20" s="820">
        <f t="shared" si="6"/>
        <v>60000</v>
      </c>
      <c r="P20" s="820">
        <f t="shared" si="6"/>
        <v>0</v>
      </c>
      <c r="Q20" s="820">
        <f t="shared" si="6"/>
        <v>92900</v>
      </c>
      <c r="R20" s="875">
        <f t="shared" si="1"/>
        <v>11157279</v>
      </c>
      <c r="T20" s="338"/>
    </row>
    <row r="21" spans="1:20" ht="84" customHeight="1">
      <c r="A21" s="335"/>
      <c r="B21" s="347" t="s">
        <v>119</v>
      </c>
      <c r="C21" s="348" t="s">
        <v>84</v>
      </c>
      <c r="D21" s="348" t="s">
        <v>286</v>
      </c>
      <c r="E21" s="346" t="s">
        <v>94</v>
      </c>
      <c r="F21" s="820">
        <v>10416379</v>
      </c>
      <c r="G21" s="822">
        <f t="shared" si="2"/>
        <v>10416379</v>
      </c>
      <c r="H21" s="822">
        <v>7750500</v>
      </c>
      <c r="I21" s="822">
        <v>660379</v>
      </c>
      <c r="J21" s="822"/>
      <c r="K21" s="822">
        <v>740900</v>
      </c>
      <c r="L21" s="822">
        <v>92900</v>
      </c>
      <c r="M21" s="822"/>
      <c r="N21" s="824">
        <f t="shared" si="4"/>
        <v>648000</v>
      </c>
      <c r="O21" s="822">
        <v>60000</v>
      </c>
      <c r="P21" s="822"/>
      <c r="Q21" s="822">
        <v>92900</v>
      </c>
      <c r="R21" s="875">
        <f t="shared" si="1"/>
        <v>11157279</v>
      </c>
      <c r="T21" s="338"/>
    </row>
    <row r="22" spans="1:18" ht="39.75" customHeight="1">
      <c r="A22" s="335"/>
      <c r="B22" s="349" t="s">
        <v>120</v>
      </c>
      <c r="C22" s="349" t="s">
        <v>324</v>
      </c>
      <c r="D22" s="345" t="s">
        <v>321</v>
      </c>
      <c r="E22" s="350" t="s">
        <v>327</v>
      </c>
      <c r="F22" s="820">
        <f>F23</f>
        <v>39000</v>
      </c>
      <c r="G22" s="822">
        <f t="shared" si="2"/>
        <v>39000</v>
      </c>
      <c r="H22" s="828">
        <f>H23</f>
        <v>0</v>
      </c>
      <c r="I22" s="828">
        <f>I23</f>
        <v>0</v>
      </c>
      <c r="J22" s="820">
        <f>J23</f>
        <v>0</v>
      </c>
      <c r="K22" s="820"/>
      <c r="L22" s="820"/>
      <c r="M22" s="820"/>
      <c r="N22" s="824">
        <f t="shared" si="4"/>
        <v>0</v>
      </c>
      <c r="O22" s="820">
        <v>0</v>
      </c>
      <c r="P22" s="820">
        <v>0</v>
      </c>
      <c r="Q22" s="820"/>
      <c r="R22" s="875">
        <f t="shared" si="1"/>
        <v>39000</v>
      </c>
    </row>
    <row r="23" spans="1:18" ht="44.25" customHeight="1">
      <c r="A23" s="335"/>
      <c r="B23" s="347" t="s">
        <v>121</v>
      </c>
      <c r="C23" s="348" t="s">
        <v>325</v>
      </c>
      <c r="D23" s="348" t="s">
        <v>61</v>
      </c>
      <c r="E23" s="351" t="s">
        <v>328</v>
      </c>
      <c r="F23" s="829">
        <v>39000</v>
      </c>
      <c r="G23" s="822">
        <f t="shared" si="2"/>
        <v>39000</v>
      </c>
      <c r="H23" s="828"/>
      <c r="I23" s="828"/>
      <c r="J23" s="822"/>
      <c r="K23" s="830"/>
      <c r="L23" s="830"/>
      <c r="M23" s="830"/>
      <c r="N23" s="824">
        <f t="shared" si="4"/>
        <v>0</v>
      </c>
      <c r="O23" s="831"/>
      <c r="P23" s="831"/>
      <c r="Q23" s="831"/>
      <c r="R23" s="875">
        <f t="shared" si="1"/>
        <v>39000</v>
      </c>
    </row>
    <row r="24" spans="1:18" ht="44.25" customHeight="1" hidden="1">
      <c r="A24" s="335"/>
      <c r="B24" s="347" t="s">
        <v>193</v>
      </c>
      <c r="C24" s="348" t="s">
        <v>194</v>
      </c>
      <c r="D24" s="352" t="s">
        <v>195</v>
      </c>
      <c r="E24" s="351" t="s">
        <v>196</v>
      </c>
      <c r="F24" s="829"/>
      <c r="G24" s="822">
        <f t="shared" si="2"/>
        <v>0</v>
      </c>
      <c r="H24" s="822"/>
      <c r="I24" s="828"/>
      <c r="J24" s="822"/>
      <c r="K24" s="830"/>
      <c r="L24" s="830"/>
      <c r="M24" s="830"/>
      <c r="N24" s="824">
        <f t="shared" si="4"/>
        <v>0</v>
      </c>
      <c r="O24" s="831"/>
      <c r="P24" s="831"/>
      <c r="Q24" s="831"/>
      <c r="R24" s="875">
        <f t="shared" si="1"/>
        <v>0</v>
      </c>
    </row>
    <row r="25" spans="1:18" ht="44.25" customHeight="1" hidden="1">
      <c r="A25" s="335"/>
      <c r="B25" s="347"/>
      <c r="C25" s="348"/>
      <c r="D25" s="352"/>
      <c r="E25" s="351"/>
      <c r="F25" s="829"/>
      <c r="G25" s="832"/>
      <c r="H25" s="828"/>
      <c r="I25" s="828"/>
      <c r="J25" s="822"/>
      <c r="K25" s="830"/>
      <c r="L25" s="830"/>
      <c r="M25" s="830"/>
      <c r="N25" s="824">
        <f t="shared" si="4"/>
        <v>0</v>
      </c>
      <c r="O25" s="831"/>
      <c r="P25" s="831"/>
      <c r="Q25" s="831"/>
      <c r="R25" s="875"/>
    </row>
    <row r="26" spans="1:18" ht="44.25" customHeight="1">
      <c r="A26" s="335"/>
      <c r="B26" s="347" t="s">
        <v>122</v>
      </c>
      <c r="C26" s="348" t="s">
        <v>540</v>
      </c>
      <c r="D26" s="352" t="s">
        <v>61</v>
      </c>
      <c r="E26" s="351" t="s">
        <v>541</v>
      </c>
      <c r="F26" s="829">
        <v>12000</v>
      </c>
      <c r="G26" s="822">
        <f t="shared" si="2"/>
        <v>12000</v>
      </c>
      <c r="H26" s="828"/>
      <c r="I26" s="828"/>
      <c r="J26" s="822"/>
      <c r="K26" s="830"/>
      <c r="L26" s="830"/>
      <c r="M26" s="830"/>
      <c r="N26" s="824">
        <f t="shared" si="4"/>
        <v>0</v>
      </c>
      <c r="O26" s="831"/>
      <c r="P26" s="831"/>
      <c r="Q26" s="831"/>
      <c r="R26" s="875">
        <f t="shared" si="1"/>
        <v>12000</v>
      </c>
    </row>
    <row r="27" spans="1:18" ht="44.25" customHeight="1" hidden="1">
      <c r="A27" s="335"/>
      <c r="B27" s="347"/>
      <c r="C27" s="348"/>
      <c r="D27" s="352"/>
      <c r="E27" s="351"/>
      <c r="F27" s="829"/>
      <c r="G27" s="822"/>
      <c r="H27" s="828"/>
      <c r="I27" s="828"/>
      <c r="J27" s="822"/>
      <c r="K27" s="830"/>
      <c r="L27" s="830"/>
      <c r="M27" s="830"/>
      <c r="N27" s="824">
        <f t="shared" si="4"/>
        <v>0</v>
      </c>
      <c r="O27" s="831"/>
      <c r="P27" s="831"/>
      <c r="Q27" s="831"/>
      <c r="R27" s="875">
        <f t="shared" si="1"/>
        <v>0</v>
      </c>
    </row>
    <row r="28" spans="1:18" ht="29.25" customHeight="1">
      <c r="A28" s="335"/>
      <c r="B28" s="347" t="s">
        <v>123</v>
      </c>
      <c r="C28" s="348" t="s">
        <v>7</v>
      </c>
      <c r="D28" s="345" t="s">
        <v>321</v>
      </c>
      <c r="E28" s="351" t="s">
        <v>726</v>
      </c>
      <c r="F28" s="829">
        <f>F29</f>
        <v>1710480</v>
      </c>
      <c r="G28" s="822">
        <f>F28-J28</f>
        <v>1710480</v>
      </c>
      <c r="H28" s="833">
        <f aca="true" t="shared" si="7" ref="H28:Q28">H29</f>
        <v>0</v>
      </c>
      <c r="I28" s="833">
        <f t="shared" si="7"/>
        <v>0</v>
      </c>
      <c r="J28" s="829">
        <f t="shared" si="7"/>
        <v>0</v>
      </c>
      <c r="K28" s="829">
        <f t="shared" si="7"/>
        <v>0</v>
      </c>
      <c r="L28" s="829"/>
      <c r="M28" s="829"/>
      <c r="N28" s="824">
        <f t="shared" si="4"/>
        <v>0</v>
      </c>
      <c r="O28" s="829">
        <f t="shared" si="7"/>
        <v>0</v>
      </c>
      <c r="P28" s="829">
        <f t="shared" si="7"/>
        <v>0</v>
      </c>
      <c r="Q28" s="829">
        <f t="shared" si="7"/>
        <v>0</v>
      </c>
      <c r="R28" s="875">
        <f t="shared" si="1"/>
        <v>1710480</v>
      </c>
    </row>
    <row r="29" spans="1:18" ht="42" customHeight="1">
      <c r="A29" s="335"/>
      <c r="B29" s="347" t="s">
        <v>124</v>
      </c>
      <c r="C29" s="348" t="s">
        <v>8</v>
      </c>
      <c r="D29" s="345">
        <v>1090</v>
      </c>
      <c r="E29" s="351" t="s">
        <v>10</v>
      </c>
      <c r="F29" s="832">
        <v>1710480</v>
      </c>
      <c r="G29" s="822">
        <f>F29-J29</f>
        <v>1710480</v>
      </c>
      <c r="H29" s="828"/>
      <c r="I29" s="828"/>
      <c r="J29" s="822"/>
      <c r="K29" s="830"/>
      <c r="L29" s="830"/>
      <c r="M29" s="830"/>
      <c r="N29" s="824">
        <f t="shared" si="4"/>
        <v>0</v>
      </c>
      <c r="O29" s="831"/>
      <c r="P29" s="831"/>
      <c r="Q29" s="831"/>
      <c r="R29" s="875">
        <f t="shared" si="1"/>
        <v>1710480</v>
      </c>
    </row>
    <row r="30" spans="1:18" ht="42" customHeight="1">
      <c r="A30" s="335"/>
      <c r="B30" s="774" t="s">
        <v>193</v>
      </c>
      <c r="C30" s="348" t="s">
        <v>194</v>
      </c>
      <c r="D30" s="345">
        <v>1050</v>
      </c>
      <c r="E30" s="351" t="s">
        <v>196</v>
      </c>
      <c r="F30" s="832">
        <v>64080</v>
      </c>
      <c r="G30" s="822">
        <f>F30-J30</f>
        <v>64080</v>
      </c>
      <c r="H30" s="822">
        <v>52525</v>
      </c>
      <c r="I30" s="828"/>
      <c r="J30" s="822"/>
      <c r="K30" s="830"/>
      <c r="L30" s="830"/>
      <c r="M30" s="830"/>
      <c r="N30" s="824"/>
      <c r="O30" s="831"/>
      <c r="P30" s="831"/>
      <c r="Q30" s="831"/>
      <c r="R30" s="875">
        <f t="shared" si="1"/>
        <v>64080</v>
      </c>
    </row>
    <row r="31" spans="1:18" ht="25.5" customHeight="1">
      <c r="A31" s="335"/>
      <c r="B31" s="331" t="s">
        <v>321</v>
      </c>
      <c r="C31" s="353" t="s">
        <v>281</v>
      </c>
      <c r="D31" s="331" t="s">
        <v>321</v>
      </c>
      <c r="E31" s="354" t="s">
        <v>282</v>
      </c>
      <c r="F31" s="829">
        <f>F32+F33+F38</f>
        <v>11689400</v>
      </c>
      <c r="G31" s="829">
        <f aca="true" t="shared" si="8" ref="G31:Q31">G32+G33+G38</f>
        <v>11689400</v>
      </c>
      <c r="H31" s="829">
        <f t="shared" si="8"/>
        <v>3710000</v>
      </c>
      <c r="I31" s="829">
        <f t="shared" si="8"/>
        <v>1650000</v>
      </c>
      <c r="J31" s="829">
        <f t="shared" si="8"/>
        <v>0</v>
      </c>
      <c r="K31" s="829">
        <f>K32+K33+K38+K39</f>
        <v>6795573</v>
      </c>
      <c r="L31" s="829">
        <f t="shared" si="8"/>
        <v>6795573</v>
      </c>
      <c r="M31" s="829">
        <f t="shared" si="8"/>
        <v>6795573</v>
      </c>
      <c r="N31" s="824">
        <f t="shared" si="4"/>
        <v>0</v>
      </c>
      <c r="O31" s="829">
        <f t="shared" si="8"/>
        <v>0</v>
      </c>
      <c r="P31" s="829">
        <f t="shared" si="8"/>
        <v>0</v>
      </c>
      <c r="Q31" s="829">
        <f t="shared" si="8"/>
        <v>6795573</v>
      </c>
      <c r="R31" s="875">
        <f t="shared" si="1"/>
        <v>18484973</v>
      </c>
    </row>
    <row r="32" spans="1:18" ht="85.5" customHeight="1">
      <c r="A32" s="335"/>
      <c r="B32" s="343" t="s">
        <v>125</v>
      </c>
      <c r="C32" s="348" t="s">
        <v>103</v>
      </c>
      <c r="D32" s="355" t="s">
        <v>713</v>
      </c>
      <c r="E32" s="351" t="s">
        <v>104</v>
      </c>
      <c r="F32" s="829">
        <v>1600000</v>
      </c>
      <c r="G32" s="822">
        <f>F32-J32</f>
        <v>1600000</v>
      </c>
      <c r="H32" s="829"/>
      <c r="I32" s="829"/>
      <c r="J32" s="829"/>
      <c r="K32" s="833"/>
      <c r="L32" s="833"/>
      <c r="M32" s="833"/>
      <c r="N32" s="824">
        <f t="shared" si="4"/>
        <v>0</v>
      </c>
      <c r="O32" s="833"/>
      <c r="P32" s="833"/>
      <c r="Q32" s="833"/>
      <c r="R32" s="875">
        <f t="shared" si="1"/>
        <v>1600000</v>
      </c>
    </row>
    <row r="33" spans="1:18" ht="40.5">
      <c r="A33" s="335"/>
      <c r="B33" s="347" t="s">
        <v>26</v>
      </c>
      <c r="C33" s="348" t="s">
        <v>608</v>
      </c>
      <c r="D33" s="348" t="s">
        <v>713</v>
      </c>
      <c r="E33" s="356" t="s">
        <v>34</v>
      </c>
      <c r="F33" s="829">
        <v>9589400</v>
      </c>
      <c r="G33" s="822">
        <f>F33-J33</f>
        <v>9589400</v>
      </c>
      <c r="H33" s="832">
        <v>3710000</v>
      </c>
      <c r="I33" s="832">
        <v>1650000</v>
      </c>
      <c r="J33" s="829"/>
      <c r="K33" s="829">
        <v>6795573</v>
      </c>
      <c r="L33" s="829">
        <v>6795573</v>
      </c>
      <c r="M33" s="829">
        <v>6795573</v>
      </c>
      <c r="N33" s="824">
        <f t="shared" si="4"/>
        <v>0</v>
      </c>
      <c r="O33" s="829"/>
      <c r="P33" s="829"/>
      <c r="Q33" s="832">
        <v>6795573</v>
      </c>
      <c r="R33" s="875">
        <f t="shared" si="1"/>
        <v>16384973</v>
      </c>
    </row>
    <row r="34" spans="1:18" ht="40.5" hidden="1">
      <c r="A34" s="335"/>
      <c r="B34" s="357">
        <v>100102</v>
      </c>
      <c r="C34" s="358" t="s">
        <v>711</v>
      </c>
      <c r="D34" s="358"/>
      <c r="E34" s="359" t="s">
        <v>712</v>
      </c>
      <c r="F34" s="829"/>
      <c r="G34" s="832"/>
      <c r="H34" s="832"/>
      <c r="I34" s="832"/>
      <c r="J34" s="832"/>
      <c r="K34" s="832"/>
      <c r="L34" s="832"/>
      <c r="M34" s="832"/>
      <c r="N34" s="824">
        <f t="shared" si="4"/>
        <v>0</v>
      </c>
      <c r="O34" s="832"/>
      <c r="P34" s="832"/>
      <c r="Q34" s="832"/>
      <c r="R34" s="875">
        <f t="shared" si="1"/>
        <v>0</v>
      </c>
    </row>
    <row r="35" spans="1:18" ht="40.5" hidden="1">
      <c r="A35" s="335"/>
      <c r="B35" s="348">
        <v>150202</v>
      </c>
      <c r="C35" s="360" t="s">
        <v>714</v>
      </c>
      <c r="D35" s="360"/>
      <c r="E35" s="361" t="s">
        <v>715</v>
      </c>
      <c r="F35" s="829"/>
      <c r="G35" s="832"/>
      <c r="H35" s="832"/>
      <c r="I35" s="832"/>
      <c r="J35" s="832"/>
      <c r="K35" s="832"/>
      <c r="L35" s="832"/>
      <c r="M35" s="832"/>
      <c r="N35" s="824">
        <f t="shared" si="4"/>
        <v>0</v>
      </c>
      <c r="O35" s="832"/>
      <c r="P35" s="832"/>
      <c r="Q35" s="832"/>
      <c r="R35" s="875">
        <f t="shared" si="1"/>
        <v>0</v>
      </c>
    </row>
    <row r="36" spans="1:18" ht="20.25" hidden="1">
      <c r="A36" s="335"/>
      <c r="B36" s="331" t="s">
        <v>321</v>
      </c>
      <c r="C36" s="353" t="s">
        <v>35</v>
      </c>
      <c r="D36" s="333" t="s">
        <v>321</v>
      </c>
      <c r="E36" s="362" t="s">
        <v>36</v>
      </c>
      <c r="F36" s="829"/>
      <c r="G36" s="829"/>
      <c r="H36" s="829"/>
      <c r="I36" s="829"/>
      <c r="J36" s="829"/>
      <c r="K36" s="829"/>
      <c r="L36" s="829"/>
      <c r="M36" s="829"/>
      <c r="N36" s="824">
        <f t="shared" si="4"/>
        <v>0</v>
      </c>
      <c r="O36" s="829"/>
      <c r="P36" s="829"/>
      <c r="Q36" s="829"/>
      <c r="R36" s="875">
        <f t="shared" si="1"/>
        <v>0</v>
      </c>
    </row>
    <row r="37" spans="1:18" ht="60.75" hidden="1">
      <c r="A37" s="335"/>
      <c r="B37" s="348" t="s">
        <v>50</v>
      </c>
      <c r="C37" s="348" t="s">
        <v>51</v>
      </c>
      <c r="D37" s="348" t="s">
        <v>714</v>
      </c>
      <c r="E37" s="356" t="s">
        <v>52</v>
      </c>
      <c r="F37" s="829"/>
      <c r="G37" s="832"/>
      <c r="H37" s="832"/>
      <c r="I37" s="832"/>
      <c r="J37" s="832"/>
      <c r="K37" s="829"/>
      <c r="L37" s="829"/>
      <c r="M37" s="829"/>
      <c r="N37" s="824">
        <f t="shared" si="4"/>
        <v>0</v>
      </c>
      <c r="O37" s="832"/>
      <c r="P37" s="832"/>
      <c r="Q37" s="832"/>
      <c r="R37" s="875">
        <f t="shared" si="1"/>
        <v>0</v>
      </c>
    </row>
    <row r="38" spans="1:18" ht="40.5">
      <c r="A38" s="335"/>
      <c r="B38" s="348" t="s">
        <v>126</v>
      </c>
      <c r="C38" s="348" t="s">
        <v>105</v>
      </c>
      <c r="D38" s="363" t="s">
        <v>321</v>
      </c>
      <c r="E38" s="356" t="s">
        <v>106</v>
      </c>
      <c r="F38" s="829">
        <f>F39</f>
        <v>500000</v>
      </c>
      <c r="G38" s="822">
        <f>F38-J38</f>
        <v>500000</v>
      </c>
      <c r="H38" s="829">
        <f aca="true" t="shared" si="9" ref="H38:Q38">H39</f>
        <v>0</v>
      </c>
      <c r="I38" s="829">
        <f t="shared" si="9"/>
        <v>0</v>
      </c>
      <c r="J38" s="829">
        <f t="shared" si="9"/>
        <v>0</v>
      </c>
      <c r="K38" s="829">
        <f t="shared" si="9"/>
        <v>0</v>
      </c>
      <c r="L38" s="829">
        <f t="shared" si="9"/>
        <v>0</v>
      </c>
      <c r="M38" s="829"/>
      <c r="N38" s="824">
        <f t="shared" si="4"/>
        <v>0</v>
      </c>
      <c r="O38" s="829">
        <f t="shared" si="9"/>
        <v>0</v>
      </c>
      <c r="P38" s="829">
        <f t="shared" si="9"/>
        <v>0</v>
      </c>
      <c r="Q38" s="829">
        <f t="shared" si="9"/>
        <v>0</v>
      </c>
      <c r="R38" s="875">
        <f t="shared" si="1"/>
        <v>500000</v>
      </c>
    </row>
    <row r="39" spans="1:18" ht="169.5" customHeight="1">
      <c r="A39" s="335"/>
      <c r="B39" s="347" t="s">
        <v>127</v>
      </c>
      <c r="C39" s="348" t="s">
        <v>107</v>
      </c>
      <c r="D39" s="348" t="s">
        <v>108</v>
      </c>
      <c r="E39" s="356" t="s">
        <v>447</v>
      </c>
      <c r="F39" s="829">
        <v>500000</v>
      </c>
      <c r="G39" s="822">
        <f>F39-J39</f>
        <v>500000</v>
      </c>
      <c r="H39" s="832"/>
      <c r="I39" s="832"/>
      <c r="J39" s="832"/>
      <c r="K39" s="829"/>
      <c r="L39" s="829"/>
      <c r="M39" s="829"/>
      <c r="N39" s="824">
        <f t="shared" si="4"/>
        <v>0</v>
      </c>
      <c r="O39" s="832"/>
      <c r="P39" s="832"/>
      <c r="Q39" s="832"/>
      <c r="R39" s="875">
        <f t="shared" si="1"/>
        <v>500000</v>
      </c>
    </row>
    <row r="40" spans="1:18" ht="40.5" hidden="1">
      <c r="A40" s="335"/>
      <c r="B40" s="333" t="s">
        <v>321</v>
      </c>
      <c r="C40" s="353" t="s">
        <v>665</v>
      </c>
      <c r="D40" s="333" t="s">
        <v>321</v>
      </c>
      <c r="E40" s="362" t="s">
        <v>666</v>
      </c>
      <c r="F40" s="829">
        <f>F41</f>
        <v>0</v>
      </c>
      <c r="G40" s="829">
        <f aca="true" t="shared" si="10" ref="G40:Q40">G41</f>
        <v>0</v>
      </c>
      <c r="H40" s="829">
        <f t="shared" si="10"/>
        <v>0</v>
      </c>
      <c r="I40" s="829">
        <f t="shared" si="10"/>
        <v>0</v>
      </c>
      <c r="J40" s="829">
        <f t="shared" si="10"/>
        <v>0</v>
      </c>
      <c r="K40" s="829">
        <f t="shared" si="10"/>
        <v>0</v>
      </c>
      <c r="L40" s="829">
        <f t="shared" si="10"/>
        <v>0</v>
      </c>
      <c r="M40" s="829"/>
      <c r="N40" s="824">
        <f t="shared" si="4"/>
        <v>0</v>
      </c>
      <c r="O40" s="829">
        <f t="shared" si="10"/>
        <v>0</v>
      </c>
      <c r="P40" s="829">
        <f t="shared" si="10"/>
        <v>0</v>
      </c>
      <c r="Q40" s="829">
        <f t="shared" si="10"/>
        <v>0</v>
      </c>
      <c r="R40" s="875">
        <f t="shared" si="1"/>
        <v>0</v>
      </c>
    </row>
    <row r="41" spans="1:18" ht="35.25" customHeight="1" hidden="1">
      <c r="A41" s="335"/>
      <c r="B41" s="348" t="s">
        <v>667</v>
      </c>
      <c r="C41" s="348" t="s">
        <v>668</v>
      </c>
      <c r="D41" s="348" t="s">
        <v>669</v>
      </c>
      <c r="E41" s="356" t="s">
        <v>670</v>
      </c>
      <c r="F41" s="829"/>
      <c r="G41" s="822">
        <f>F41-J41</f>
        <v>0</v>
      </c>
      <c r="H41" s="832"/>
      <c r="I41" s="832"/>
      <c r="J41" s="832"/>
      <c r="K41" s="829"/>
      <c r="L41" s="829"/>
      <c r="M41" s="829"/>
      <c r="N41" s="824">
        <f t="shared" si="4"/>
        <v>0</v>
      </c>
      <c r="O41" s="832"/>
      <c r="P41" s="832"/>
      <c r="Q41" s="832"/>
      <c r="R41" s="875">
        <f>F41+K41</f>
        <v>0</v>
      </c>
    </row>
    <row r="42" spans="1:18" ht="20.25" hidden="1">
      <c r="A42" s="335"/>
      <c r="B42" s="333" t="s">
        <v>321</v>
      </c>
      <c r="C42" s="353" t="s">
        <v>35</v>
      </c>
      <c r="D42" s="333" t="s">
        <v>321</v>
      </c>
      <c r="E42" s="362" t="s">
        <v>36</v>
      </c>
      <c r="F42" s="829">
        <f>F43</f>
        <v>0</v>
      </c>
      <c r="G42" s="829">
        <f aca="true" t="shared" si="11" ref="G42:Q42">G43</f>
        <v>0</v>
      </c>
      <c r="H42" s="829">
        <f t="shared" si="11"/>
        <v>0</v>
      </c>
      <c r="I42" s="829">
        <f t="shared" si="11"/>
        <v>0</v>
      </c>
      <c r="J42" s="829">
        <f t="shared" si="11"/>
        <v>0</v>
      </c>
      <c r="K42" s="829">
        <f t="shared" si="11"/>
        <v>0</v>
      </c>
      <c r="L42" s="829">
        <f t="shared" si="11"/>
        <v>0</v>
      </c>
      <c r="M42" s="829"/>
      <c r="N42" s="824">
        <f t="shared" si="4"/>
        <v>0</v>
      </c>
      <c r="O42" s="829">
        <f t="shared" si="11"/>
        <v>0</v>
      </c>
      <c r="P42" s="829">
        <f t="shared" si="11"/>
        <v>0</v>
      </c>
      <c r="Q42" s="829">
        <f t="shared" si="11"/>
        <v>0</v>
      </c>
      <c r="R42" s="875">
        <f>F42+K42</f>
        <v>0</v>
      </c>
    </row>
    <row r="43" spans="1:18" ht="39" customHeight="1" hidden="1">
      <c r="A43" s="335"/>
      <c r="B43" s="348" t="s">
        <v>50</v>
      </c>
      <c r="C43" s="348" t="s">
        <v>51</v>
      </c>
      <c r="D43" s="348" t="s">
        <v>714</v>
      </c>
      <c r="E43" s="356" t="s">
        <v>52</v>
      </c>
      <c r="F43" s="829"/>
      <c r="G43" s="832"/>
      <c r="H43" s="832"/>
      <c r="I43" s="832"/>
      <c r="J43" s="832"/>
      <c r="K43" s="829"/>
      <c r="L43" s="829"/>
      <c r="M43" s="829"/>
      <c r="N43" s="824">
        <f t="shared" si="4"/>
        <v>0</v>
      </c>
      <c r="O43" s="832"/>
      <c r="P43" s="832"/>
      <c r="Q43" s="832"/>
      <c r="R43" s="875">
        <f>F43+K43</f>
        <v>0</v>
      </c>
    </row>
    <row r="44" spans="1:18" ht="39" customHeight="1" hidden="1">
      <c r="A44" s="335"/>
      <c r="B44" s="333" t="s">
        <v>321</v>
      </c>
      <c r="C44" s="353" t="s">
        <v>35</v>
      </c>
      <c r="D44" s="333" t="s">
        <v>321</v>
      </c>
      <c r="E44" s="362" t="s">
        <v>36</v>
      </c>
      <c r="F44" s="829">
        <f>F45+F46</f>
        <v>0</v>
      </c>
      <c r="G44" s="832"/>
      <c r="H44" s="832"/>
      <c r="I44" s="832"/>
      <c r="J44" s="832"/>
      <c r="K44" s="829">
        <f>K45+K46</f>
        <v>0</v>
      </c>
      <c r="L44" s="829">
        <f>L45+L46</f>
        <v>0</v>
      </c>
      <c r="M44" s="829">
        <f>M45+M46</f>
        <v>0</v>
      </c>
      <c r="N44" s="824">
        <f t="shared" si="4"/>
        <v>0</v>
      </c>
      <c r="O44" s="832"/>
      <c r="P44" s="832"/>
      <c r="Q44" s="829">
        <f>Q45+Q46</f>
        <v>0</v>
      </c>
      <c r="R44" s="875">
        <f>F44+K44</f>
        <v>0</v>
      </c>
    </row>
    <row r="45" spans="1:18" ht="61.5" customHeight="1" hidden="1">
      <c r="A45" s="335"/>
      <c r="B45" s="388">
        <v>117350</v>
      </c>
      <c r="C45" s="348" t="s">
        <v>51</v>
      </c>
      <c r="D45" s="348" t="s">
        <v>714</v>
      </c>
      <c r="E45" s="356" t="s">
        <v>52</v>
      </c>
      <c r="F45" s="832"/>
      <c r="G45" s="832"/>
      <c r="H45" s="832"/>
      <c r="I45" s="832"/>
      <c r="J45" s="832"/>
      <c r="K45" s="832"/>
      <c r="L45" s="832"/>
      <c r="M45" s="832"/>
      <c r="N45" s="824">
        <f t="shared" si="4"/>
        <v>0</v>
      </c>
      <c r="O45" s="832"/>
      <c r="P45" s="832"/>
      <c r="Q45" s="832"/>
      <c r="R45" s="877">
        <f>F45+K45</f>
        <v>0</v>
      </c>
    </row>
    <row r="46" spans="1:18" ht="39" customHeight="1" hidden="1">
      <c r="A46" s="335"/>
      <c r="B46" s="348"/>
      <c r="C46" s="348"/>
      <c r="D46" s="348"/>
      <c r="E46" s="356"/>
      <c r="F46" s="829"/>
      <c r="G46" s="832"/>
      <c r="H46" s="832"/>
      <c r="I46" s="832"/>
      <c r="J46" s="832"/>
      <c r="K46" s="829"/>
      <c r="L46" s="829"/>
      <c r="M46" s="829"/>
      <c r="N46" s="824">
        <f t="shared" si="4"/>
        <v>0</v>
      </c>
      <c r="O46" s="832"/>
      <c r="P46" s="832"/>
      <c r="Q46" s="832"/>
      <c r="R46" s="875"/>
    </row>
    <row r="47" spans="1:18" s="325" customFormat="1" ht="39" customHeight="1">
      <c r="A47" s="328"/>
      <c r="B47" s="364" t="s">
        <v>321</v>
      </c>
      <c r="C47" s="353" t="s">
        <v>665</v>
      </c>
      <c r="D47" s="364" t="s">
        <v>321</v>
      </c>
      <c r="E47" s="362" t="s">
        <v>666</v>
      </c>
      <c r="F47" s="829">
        <f>F48</f>
        <v>57000</v>
      </c>
      <c r="G47" s="820">
        <f>F47-J47</f>
        <v>57000</v>
      </c>
      <c r="H47" s="829"/>
      <c r="I47" s="829"/>
      <c r="J47" s="829"/>
      <c r="K47" s="829"/>
      <c r="L47" s="829"/>
      <c r="M47" s="829"/>
      <c r="N47" s="824">
        <f t="shared" si="4"/>
        <v>0</v>
      </c>
      <c r="O47" s="829"/>
      <c r="P47" s="829"/>
      <c r="Q47" s="829"/>
      <c r="R47" s="875">
        <f t="shared" si="1"/>
        <v>57000</v>
      </c>
    </row>
    <row r="48" spans="1:18" ht="31.5" customHeight="1">
      <c r="A48" s="335"/>
      <c r="B48" s="348" t="s">
        <v>667</v>
      </c>
      <c r="C48" s="348" t="s">
        <v>668</v>
      </c>
      <c r="D48" s="499" t="s">
        <v>448</v>
      </c>
      <c r="E48" s="356" t="s">
        <v>670</v>
      </c>
      <c r="F48" s="829">
        <v>57000</v>
      </c>
      <c r="G48" s="822">
        <f>F48-J48</f>
        <v>57000</v>
      </c>
      <c r="H48" s="832"/>
      <c r="I48" s="832"/>
      <c r="J48" s="832"/>
      <c r="K48" s="829"/>
      <c r="L48" s="829"/>
      <c r="M48" s="829"/>
      <c r="N48" s="824">
        <f t="shared" si="4"/>
        <v>0</v>
      </c>
      <c r="O48" s="832"/>
      <c r="P48" s="832"/>
      <c r="Q48" s="832"/>
      <c r="R48" s="875">
        <f t="shared" si="1"/>
        <v>57000</v>
      </c>
    </row>
    <row r="49" spans="1:18" ht="39" customHeight="1">
      <c r="A49" s="335"/>
      <c r="B49" s="333" t="s">
        <v>321</v>
      </c>
      <c r="C49" s="353" t="s">
        <v>35</v>
      </c>
      <c r="D49" s="364" t="s">
        <v>321</v>
      </c>
      <c r="E49" s="362" t="s">
        <v>36</v>
      </c>
      <c r="F49" s="829"/>
      <c r="G49" s="822">
        <f>F49-J49</f>
        <v>0</v>
      </c>
      <c r="H49" s="832"/>
      <c r="I49" s="832"/>
      <c r="J49" s="832"/>
      <c r="K49" s="829">
        <f>K50+K52+K51</f>
        <v>3910000</v>
      </c>
      <c r="L49" s="829">
        <f>L50+L52+L51</f>
        <v>3910000</v>
      </c>
      <c r="M49" s="829">
        <f>M50+M52+M51</f>
        <v>3910000</v>
      </c>
      <c r="N49" s="824">
        <f t="shared" si="4"/>
        <v>0</v>
      </c>
      <c r="O49" s="832"/>
      <c r="P49" s="832"/>
      <c r="Q49" s="829">
        <f>Q50+Q52+Q51</f>
        <v>3910000</v>
      </c>
      <c r="R49" s="875">
        <f t="shared" si="1"/>
        <v>3910000</v>
      </c>
    </row>
    <row r="50" spans="1:18" ht="39" customHeight="1">
      <c r="A50" s="335"/>
      <c r="B50" s="348" t="s">
        <v>829</v>
      </c>
      <c r="C50" s="348" t="s">
        <v>830</v>
      </c>
      <c r="D50" s="499" t="s">
        <v>714</v>
      </c>
      <c r="E50" s="356" t="s">
        <v>831</v>
      </c>
      <c r="F50" s="829"/>
      <c r="G50" s="822">
        <f>F50-J50</f>
        <v>0</v>
      </c>
      <c r="H50" s="832"/>
      <c r="I50" s="832"/>
      <c r="J50" s="832"/>
      <c r="K50" s="829">
        <v>1750000</v>
      </c>
      <c r="L50" s="829">
        <v>1750000</v>
      </c>
      <c r="M50" s="829">
        <v>1750000</v>
      </c>
      <c r="N50" s="824">
        <f t="shared" si="4"/>
        <v>0</v>
      </c>
      <c r="O50" s="832"/>
      <c r="P50" s="832"/>
      <c r="Q50" s="832">
        <v>1750000</v>
      </c>
      <c r="R50" s="875">
        <f t="shared" si="1"/>
        <v>1750000</v>
      </c>
    </row>
    <row r="51" spans="1:18" ht="43.5" customHeight="1">
      <c r="A51" s="335"/>
      <c r="B51" s="348" t="s">
        <v>834</v>
      </c>
      <c r="C51" s="348" t="s">
        <v>835</v>
      </c>
      <c r="D51" s="499" t="s">
        <v>714</v>
      </c>
      <c r="E51" s="356" t="s">
        <v>836</v>
      </c>
      <c r="F51" s="829"/>
      <c r="G51" s="822"/>
      <c r="H51" s="832"/>
      <c r="I51" s="832"/>
      <c r="J51" s="832"/>
      <c r="K51" s="829">
        <v>160000</v>
      </c>
      <c r="L51" s="829">
        <v>160000</v>
      </c>
      <c r="M51" s="829">
        <v>160000</v>
      </c>
      <c r="N51" s="824">
        <f t="shared" si="4"/>
        <v>0</v>
      </c>
      <c r="O51" s="832"/>
      <c r="P51" s="832"/>
      <c r="Q51" s="832">
        <v>160000</v>
      </c>
      <c r="R51" s="875">
        <f t="shared" si="1"/>
        <v>160000</v>
      </c>
    </row>
    <row r="52" spans="1:18" ht="70.5" customHeight="1">
      <c r="A52" s="335"/>
      <c r="B52" s="348" t="s">
        <v>128</v>
      </c>
      <c r="C52" s="348" t="s">
        <v>487</v>
      </c>
      <c r="D52" s="499" t="s">
        <v>714</v>
      </c>
      <c r="E52" s="356" t="s">
        <v>488</v>
      </c>
      <c r="F52" s="829"/>
      <c r="G52" s="822">
        <f>F52-J52</f>
        <v>0</v>
      </c>
      <c r="H52" s="832"/>
      <c r="I52" s="832"/>
      <c r="J52" s="832"/>
      <c r="K52" s="829">
        <v>2000000</v>
      </c>
      <c r="L52" s="829">
        <v>2000000</v>
      </c>
      <c r="M52" s="829">
        <v>2000000</v>
      </c>
      <c r="N52" s="824">
        <f t="shared" si="4"/>
        <v>0</v>
      </c>
      <c r="O52" s="832"/>
      <c r="P52" s="832"/>
      <c r="Q52" s="832">
        <v>2000000</v>
      </c>
      <c r="R52" s="875">
        <f t="shared" si="1"/>
        <v>2000000</v>
      </c>
    </row>
    <row r="53" spans="1:18" ht="72" customHeight="1">
      <c r="A53" s="335"/>
      <c r="B53" s="333" t="s">
        <v>321</v>
      </c>
      <c r="C53" s="353" t="s">
        <v>268</v>
      </c>
      <c r="D53" s="364" t="s">
        <v>321</v>
      </c>
      <c r="E53" s="365" t="s">
        <v>37</v>
      </c>
      <c r="F53" s="829">
        <f>F54+F56</f>
        <v>8100000</v>
      </c>
      <c r="G53" s="829">
        <f aca="true" t="shared" si="12" ref="G53:Q53">G55+G57</f>
        <v>8100000</v>
      </c>
      <c r="H53" s="829">
        <f t="shared" si="12"/>
        <v>0</v>
      </c>
      <c r="I53" s="829">
        <f t="shared" si="12"/>
        <v>0</v>
      </c>
      <c r="J53" s="829">
        <f t="shared" si="12"/>
        <v>0</v>
      </c>
      <c r="K53" s="829">
        <f t="shared" si="12"/>
        <v>3000000</v>
      </c>
      <c r="L53" s="829">
        <f t="shared" si="12"/>
        <v>3000000</v>
      </c>
      <c r="M53" s="829">
        <f t="shared" si="12"/>
        <v>3000000</v>
      </c>
      <c r="N53" s="824">
        <f t="shared" si="4"/>
        <v>0</v>
      </c>
      <c r="O53" s="829">
        <f t="shared" si="12"/>
        <v>0</v>
      </c>
      <c r="P53" s="829">
        <f t="shared" si="12"/>
        <v>0</v>
      </c>
      <c r="Q53" s="829">
        <f t="shared" si="12"/>
        <v>3000000</v>
      </c>
      <c r="R53" s="875">
        <f t="shared" si="1"/>
        <v>11100000</v>
      </c>
    </row>
    <row r="54" spans="1:18" ht="60.75">
      <c r="A54" s="335"/>
      <c r="B54" s="343" t="s">
        <v>137</v>
      </c>
      <c r="C54" s="366" t="s">
        <v>38</v>
      </c>
      <c r="D54" s="345" t="s">
        <v>321</v>
      </c>
      <c r="E54" s="346" t="s">
        <v>39</v>
      </c>
      <c r="F54" s="829">
        <f>F55</f>
        <v>1100000</v>
      </c>
      <c r="G54" s="822">
        <f>F54-J54</f>
        <v>1100000</v>
      </c>
      <c r="H54" s="829">
        <f aca="true" t="shared" si="13" ref="H54:Q54">H55</f>
        <v>0</v>
      </c>
      <c r="I54" s="829">
        <f t="shared" si="13"/>
        <v>0</v>
      </c>
      <c r="J54" s="829">
        <f t="shared" si="13"/>
        <v>0</v>
      </c>
      <c r="K54" s="829">
        <f t="shared" si="13"/>
        <v>0</v>
      </c>
      <c r="L54" s="829"/>
      <c r="M54" s="829"/>
      <c r="N54" s="824">
        <f t="shared" si="4"/>
        <v>0</v>
      </c>
      <c r="O54" s="829">
        <f t="shared" si="13"/>
        <v>0</v>
      </c>
      <c r="P54" s="829">
        <f t="shared" si="13"/>
        <v>0</v>
      </c>
      <c r="Q54" s="829">
        <f t="shared" si="13"/>
        <v>0</v>
      </c>
      <c r="R54" s="875">
        <f t="shared" si="1"/>
        <v>1100000</v>
      </c>
    </row>
    <row r="55" spans="1:18" ht="40.5">
      <c r="A55" s="335"/>
      <c r="B55" s="367" t="s">
        <v>138</v>
      </c>
      <c r="C55" s="368" t="s">
        <v>40</v>
      </c>
      <c r="D55" s="368" t="s">
        <v>329</v>
      </c>
      <c r="E55" s="369" t="s">
        <v>330</v>
      </c>
      <c r="F55" s="829">
        <v>1100000</v>
      </c>
      <c r="G55" s="822">
        <f>F55-J55</f>
        <v>1100000</v>
      </c>
      <c r="H55" s="832"/>
      <c r="I55" s="832"/>
      <c r="J55" s="832"/>
      <c r="K55" s="829"/>
      <c r="L55" s="829"/>
      <c r="M55" s="829"/>
      <c r="N55" s="824">
        <f t="shared" si="4"/>
        <v>0</v>
      </c>
      <c r="O55" s="829"/>
      <c r="P55" s="829"/>
      <c r="Q55" s="829"/>
      <c r="R55" s="875">
        <f t="shared" si="1"/>
        <v>1100000</v>
      </c>
    </row>
    <row r="56" spans="1:18" ht="40.5">
      <c r="A56" s="335"/>
      <c r="B56" s="370" t="s">
        <v>139</v>
      </c>
      <c r="C56" s="368" t="s">
        <v>589</v>
      </c>
      <c r="D56" s="363" t="s">
        <v>321</v>
      </c>
      <c r="E56" s="369" t="s">
        <v>590</v>
      </c>
      <c r="F56" s="829">
        <f>F57</f>
        <v>7000000</v>
      </c>
      <c r="G56" s="822">
        <f>F56-J56</f>
        <v>7000000</v>
      </c>
      <c r="H56" s="829">
        <f aca="true" t="shared" si="14" ref="H56:Q56">H57</f>
        <v>0</v>
      </c>
      <c r="I56" s="829">
        <f t="shared" si="14"/>
        <v>0</v>
      </c>
      <c r="J56" s="829">
        <f t="shared" si="14"/>
        <v>0</v>
      </c>
      <c r="K56" s="829">
        <f t="shared" si="14"/>
        <v>3000000</v>
      </c>
      <c r="L56" s="829">
        <f t="shared" si="14"/>
        <v>3000000</v>
      </c>
      <c r="M56" s="829">
        <f t="shared" si="14"/>
        <v>3000000</v>
      </c>
      <c r="N56" s="824">
        <f t="shared" si="4"/>
        <v>0</v>
      </c>
      <c r="O56" s="829">
        <f t="shared" si="14"/>
        <v>0</v>
      </c>
      <c r="P56" s="829">
        <f t="shared" si="14"/>
        <v>0</v>
      </c>
      <c r="Q56" s="829">
        <f t="shared" si="14"/>
        <v>3000000</v>
      </c>
      <c r="R56" s="875">
        <f t="shared" si="1"/>
        <v>10000000</v>
      </c>
    </row>
    <row r="57" spans="1:18" ht="59.25" customHeight="1">
      <c r="A57" s="335"/>
      <c r="B57" s="371" t="s">
        <v>129</v>
      </c>
      <c r="C57" s="366" t="s">
        <v>587</v>
      </c>
      <c r="D57" s="372" t="s">
        <v>716</v>
      </c>
      <c r="E57" s="356" t="s">
        <v>588</v>
      </c>
      <c r="F57" s="829">
        <v>7000000</v>
      </c>
      <c r="G57" s="822">
        <f>F57-J57</f>
        <v>7000000</v>
      </c>
      <c r="H57" s="832"/>
      <c r="I57" s="832"/>
      <c r="J57" s="832"/>
      <c r="K57" s="832">
        <v>3000000</v>
      </c>
      <c r="L57" s="832">
        <v>3000000</v>
      </c>
      <c r="M57" s="832">
        <v>3000000</v>
      </c>
      <c r="N57" s="824">
        <f t="shared" si="4"/>
        <v>0</v>
      </c>
      <c r="O57" s="832"/>
      <c r="P57" s="832"/>
      <c r="Q57" s="832">
        <v>3000000</v>
      </c>
      <c r="R57" s="875">
        <f t="shared" si="1"/>
        <v>10000000</v>
      </c>
    </row>
    <row r="58" spans="1:18" ht="39.75" customHeight="1" hidden="1">
      <c r="A58" s="335"/>
      <c r="B58" s="333" t="s">
        <v>321</v>
      </c>
      <c r="C58" s="373" t="s">
        <v>41</v>
      </c>
      <c r="D58" s="333" t="s">
        <v>321</v>
      </c>
      <c r="E58" s="365" t="s">
        <v>42</v>
      </c>
      <c r="F58" s="829">
        <f>F59</f>
        <v>0</v>
      </c>
      <c r="G58" s="822">
        <f>F58-J58</f>
        <v>0</v>
      </c>
      <c r="H58" s="829">
        <f aca="true" t="shared" si="15" ref="H58:Q58">H59</f>
        <v>0</v>
      </c>
      <c r="I58" s="829">
        <f t="shared" si="15"/>
        <v>0</v>
      </c>
      <c r="J58" s="829">
        <f t="shared" si="15"/>
        <v>0</v>
      </c>
      <c r="K58" s="829">
        <f t="shared" si="15"/>
        <v>0</v>
      </c>
      <c r="L58" s="829"/>
      <c r="M58" s="829"/>
      <c r="N58" s="824">
        <f t="shared" si="4"/>
        <v>0</v>
      </c>
      <c r="O58" s="829">
        <f t="shared" si="15"/>
        <v>0</v>
      </c>
      <c r="P58" s="829">
        <f t="shared" si="15"/>
        <v>0</v>
      </c>
      <c r="Q58" s="829">
        <f t="shared" si="15"/>
        <v>0</v>
      </c>
      <c r="R58" s="875">
        <f t="shared" si="1"/>
        <v>0</v>
      </c>
    </row>
    <row r="59" spans="1:18" ht="42" customHeight="1" hidden="1">
      <c r="A59" s="335"/>
      <c r="B59" s="371" t="s">
        <v>43</v>
      </c>
      <c r="C59" s="366" t="s">
        <v>44</v>
      </c>
      <c r="D59" s="372" t="s">
        <v>717</v>
      </c>
      <c r="E59" s="356" t="s">
        <v>331</v>
      </c>
      <c r="F59" s="829"/>
      <c r="G59" s="832"/>
      <c r="H59" s="832"/>
      <c r="I59" s="832"/>
      <c r="J59" s="832"/>
      <c r="K59" s="829"/>
      <c r="L59" s="829"/>
      <c r="M59" s="829"/>
      <c r="N59" s="824">
        <f t="shared" si="4"/>
        <v>0</v>
      </c>
      <c r="O59" s="829"/>
      <c r="P59" s="829"/>
      <c r="Q59" s="829"/>
      <c r="R59" s="875">
        <f t="shared" si="1"/>
        <v>0</v>
      </c>
    </row>
    <row r="60" spans="1:18" ht="42" customHeight="1">
      <c r="A60" s="335"/>
      <c r="B60" s="371"/>
      <c r="C60" s="373" t="s">
        <v>773</v>
      </c>
      <c r="D60" s="364" t="s">
        <v>321</v>
      </c>
      <c r="E60" s="362" t="s">
        <v>774</v>
      </c>
      <c r="F60" s="829">
        <f>F61</f>
        <v>1252416</v>
      </c>
      <c r="G60" s="820">
        <f>F60-J60</f>
        <v>1252416</v>
      </c>
      <c r="H60" s="832"/>
      <c r="I60" s="832"/>
      <c r="J60" s="832"/>
      <c r="K60" s="829"/>
      <c r="L60" s="829"/>
      <c r="M60" s="829"/>
      <c r="N60" s="824"/>
      <c r="O60" s="829"/>
      <c r="P60" s="829"/>
      <c r="Q60" s="829"/>
      <c r="R60" s="875">
        <f t="shared" si="1"/>
        <v>1252416</v>
      </c>
    </row>
    <row r="61" spans="1:18" ht="88.5" customHeight="1">
      <c r="A61" s="335"/>
      <c r="B61" s="371" t="s">
        <v>843</v>
      </c>
      <c r="C61" s="366" t="s">
        <v>775</v>
      </c>
      <c r="D61" s="372" t="s">
        <v>776</v>
      </c>
      <c r="E61" s="356" t="s">
        <v>777</v>
      </c>
      <c r="F61" s="829">
        <v>1252416</v>
      </c>
      <c r="G61" s="822">
        <f>F61-J61</f>
        <v>1252416</v>
      </c>
      <c r="H61" s="832"/>
      <c r="I61" s="832"/>
      <c r="J61" s="832"/>
      <c r="K61" s="829"/>
      <c r="L61" s="829"/>
      <c r="M61" s="829"/>
      <c r="N61" s="824"/>
      <c r="O61" s="829"/>
      <c r="P61" s="829"/>
      <c r="Q61" s="829"/>
      <c r="R61" s="875">
        <f t="shared" si="1"/>
        <v>1252416</v>
      </c>
    </row>
    <row r="62" spans="1:18" s="325" customFormat="1" ht="42" customHeight="1">
      <c r="A62" s="328"/>
      <c r="B62" s="426"/>
      <c r="C62" s="373" t="s">
        <v>41</v>
      </c>
      <c r="D62" s="427"/>
      <c r="E62" s="362" t="s">
        <v>408</v>
      </c>
      <c r="F62" s="829">
        <f>F63+F65+F64</f>
        <v>55720</v>
      </c>
      <c r="G62" s="820">
        <f aca="true" t="shared" si="16" ref="G62:G73">F62-J62</f>
        <v>55720</v>
      </c>
      <c r="H62" s="829"/>
      <c r="I62" s="829"/>
      <c r="J62" s="829"/>
      <c r="K62" s="829">
        <f>K63+K65+K66+K64</f>
        <v>114500</v>
      </c>
      <c r="L62" s="829">
        <f>L63+L65+L66+L64</f>
        <v>0</v>
      </c>
      <c r="M62" s="829">
        <f>M63+M65+M66+M64</f>
        <v>0</v>
      </c>
      <c r="N62" s="821">
        <f t="shared" si="4"/>
        <v>114500</v>
      </c>
      <c r="O62" s="829"/>
      <c r="P62" s="829"/>
      <c r="Q62" s="829">
        <f>Q63+Q65+Q66+Q64</f>
        <v>0</v>
      </c>
      <c r="R62" s="875">
        <f t="shared" si="1"/>
        <v>170220</v>
      </c>
    </row>
    <row r="63" spans="1:18" s="325" customFormat="1" ht="42" customHeight="1">
      <c r="A63" s="328"/>
      <c r="B63" s="154" t="s">
        <v>43</v>
      </c>
      <c r="C63" s="133" t="s">
        <v>44</v>
      </c>
      <c r="D63" s="155" t="s">
        <v>717</v>
      </c>
      <c r="E63" s="356" t="s">
        <v>331</v>
      </c>
      <c r="F63" s="829">
        <v>30000</v>
      </c>
      <c r="G63" s="822">
        <f t="shared" si="16"/>
        <v>30000</v>
      </c>
      <c r="H63" s="829"/>
      <c r="I63" s="829"/>
      <c r="J63" s="829"/>
      <c r="K63" s="829"/>
      <c r="L63" s="829"/>
      <c r="M63" s="829"/>
      <c r="N63" s="824">
        <f t="shared" si="4"/>
        <v>0</v>
      </c>
      <c r="O63" s="829"/>
      <c r="P63" s="829"/>
      <c r="Q63" s="829"/>
      <c r="R63" s="875">
        <f t="shared" si="1"/>
        <v>30000</v>
      </c>
    </row>
    <row r="64" spans="1:18" s="325" customFormat="1" ht="42" customHeight="1" hidden="1">
      <c r="A64" s="328"/>
      <c r="B64" s="154" t="s">
        <v>825</v>
      </c>
      <c r="C64" s="133" t="s">
        <v>826</v>
      </c>
      <c r="D64" s="155" t="s">
        <v>674</v>
      </c>
      <c r="E64" s="356" t="s">
        <v>827</v>
      </c>
      <c r="F64" s="829"/>
      <c r="G64" s="822"/>
      <c r="H64" s="829"/>
      <c r="I64" s="829"/>
      <c r="J64" s="829"/>
      <c r="K64" s="832"/>
      <c r="L64" s="832"/>
      <c r="M64" s="832"/>
      <c r="N64" s="824"/>
      <c r="O64" s="829"/>
      <c r="P64" s="829"/>
      <c r="Q64" s="832"/>
      <c r="R64" s="875">
        <f t="shared" si="1"/>
        <v>0</v>
      </c>
    </row>
    <row r="65" spans="1:18" ht="42" customHeight="1">
      <c r="A65" s="335"/>
      <c r="B65" s="371" t="s">
        <v>130</v>
      </c>
      <c r="C65" s="366" t="s">
        <v>407</v>
      </c>
      <c r="D65" s="372" t="s">
        <v>674</v>
      </c>
      <c r="E65" s="356" t="s">
        <v>409</v>
      </c>
      <c r="F65" s="829">
        <v>25720</v>
      </c>
      <c r="G65" s="822">
        <f t="shared" si="16"/>
        <v>25720</v>
      </c>
      <c r="H65" s="832"/>
      <c r="I65" s="832"/>
      <c r="J65" s="832"/>
      <c r="K65" s="829"/>
      <c r="L65" s="829"/>
      <c r="M65" s="829"/>
      <c r="N65" s="824">
        <f t="shared" si="4"/>
        <v>0</v>
      </c>
      <c r="O65" s="829"/>
      <c r="P65" s="829"/>
      <c r="Q65" s="829"/>
      <c r="R65" s="875">
        <f t="shared" si="1"/>
        <v>25720</v>
      </c>
    </row>
    <row r="66" spans="1:18" ht="183" customHeight="1">
      <c r="A66" s="335"/>
      <c r="B66" s="371" t="s">
        <v>131</v>
      </c>
      <c r="C66" s="366" t="s">
        <v>491</v>
      </c>
      <c r="D66" s="372" t="s">
        <v>674</v>
      </c>
      <c r="E66" s="939" t="s">
        <v>492</v>
      </c>
      <c r="F66" s="832"/>
      <c r="G66" s="822"/>
      <c r="H66" s="832"/>
      <c r="I66" s="832"/>
      <c r="J66" s="832"/>
      <c r="K66" s="832">
        <v>114500</v>
      </c>
      <c r="L66" s="829"/>
      <c r="M66" s="829"/>
      <c r="N66" s="824">
        <f t="shared" si="4"/>
        <v>114500</v>
      </c>
      <c r="O66" s="829"/>
      <c r="P66" s="829"/>
      <c r="Q66" s="829"/>
      <c r="R66" s="875">
        <f t="shared" si="1"/>
        <v>114500</v>
      </c>
    </row>
    <row r="67" spans="1:18" ht="62.25" customHeight="1">
      <c r="A67" s="335"/>
      <c r="B67" s="333" t="s">
        <v>321</v>
      </c>
      <c r="C67" s="373" t="s">
        <v>45</v>
      </c>
      <c r="D67" s="333" t="s">
        <v>321</v>
      </c>
      <c r="E67" s="365" t="s">
        <v>46</v>
      </c>
      <c r="F67" s="829">
        <f>F68+F69</f>
        <v>3562000</v>
      </c>
      <c r="G67" s="820">
        <f t="shared" si="16"/>
        <v>3562000</v>
      </c>
      <c r="H67" s="829">
        <f aca="true" t="shared" si="17" ref="H67:Q67">H68+H69</f>
        <v>2135000</v>
      </c>
      <c r="I67" s="829">
        <f t="shared" si="17"/>
        <v>52000</v>
      </c>
      <c r="J67" s="829">
        <f t="shared" si="17"/>
        <v>0</v>
      </c>
      <c r="K67" s="829">
        <f t="shared" si="17"/>
        <v>0</v>
      </c>
      <c r="L67" s="829">
        <f t="shared" si="17"/>
        <v>0</v>
      </c>
      <c r="M67" s="829">
        <f t="shared" si="17"/>
        <v>0</v>
      </c>
      <c r="N67" s="824">
        <f t="shared" si="4"/>
        <v>0</v>
      </c>
      <c r="O67" s="829">
        <f t="shared" si="17"/>
        <v>0</v>
      </c>
      <c r="P67" s="829">
        <f t="shared" si="17"/>
        <v>0</v>
      </c>
      <c r="Q67" s="829">
        <f t="shared" si="17"/>
        <v>0</v>
      </c>
      <c r="R67" s="875">
        <f t="shared" si="1"/>
        <v>3562000</v>
      </c>
    </row>
    <row r="68" spans="1:18" ht="60" customHeight="1">
      <c r="A68" s="335"/>
      <c r="B68" s="371" t="s">
        <v>136</v>
      </c>
      <c r="C68" s="336" t="s">
        <v>47</v>
      </c>
      <c r="D68" s="336" t="s">
        <v>718</v>
      </c>
      <c r="E68" s="374" t="s">
        <v>48</v>
      </c>
      <c r="F68" s="829">
        <v>705000</v>
      </c>
      <c r="G68" s="822">
        <f t="shared" si="16"/>
        <v>705000</v>
      </c>
      <c r="H68" s="832"/>
      <c r="I68" s="832">
        <v>20000</v>
      </c>
      <c r="J68" s="832"/>
      <c r="K68" s="832"/>
      <c r="L68" s="832"/>
      <c r="M68" s="832"/>
      <c r="N68" s="824">
        <f t="shared" si="4"/>
        <v>0</v>
      </c>
      <c r="O68" s="832"/>
      <c r="P68" s="832"/>
      <c r="Q68" s="832"/>
      <c r="R68" s="875">
        <f t="shared" si="1"/>
        <v>705000</v>
      </c>
    </row>
    <row r="69" spans="1:18" ht="51" customHeight="1">
      <c r="A69" s="335"/>
      <c r="B69" s="371" t="s">
        <v>132</v>
      </c>
      <c r="C69" s="336" t="s">
        <v>214</v>
      </c>
      <c r="D69" s="75" t="s">
        <v>718</v>
      </c>
      <c r="E69" s="374" t="s">
        <v>215</v>
      </c>
      <c r="F69" s="829">
        <v>2857000</v>
      </c>
      <c r="G69" s="822">
        <f t="shared" si="16"/>
        <v>2857000</v>
      </c>
      <c r="H69" s="832">
        <v>2135000</v>
      </c>
      <c r="I69" s="832">
        <v>32000</v>
      </c>
      <c r="J69" s="832"/>
      <c r="K69" s="832"/>
      <c r="L69" s="832"/>
      <c r="M69" s="832"/>
      <c r="N69" s="824">
        <f t="shared" si="4"/>
        <v>0</v>
      </c>
      <c r="O69" s="832"/>
      <c r="P69" s="832"/>
      <c r="Q69" s="832"/>
      <c r="R69" s="875">
        <f t="shared" si="1"/>
        <v>2857000</v>
      </c>
    </row>
    <row r="70" spans="1:18" s="325" customFormat="1" ht="33" customHeight="1">
      <c r="A70" s="328"/>
      <c r="B70" s="426"/>
      <c r="C70" s="332" t="s">
        <v>554</v>
      </c>
      <c r="D70" s="332"/>
      <c r="E70" s="581" t="s">
        <v>555</v>
      </c>
      <c r="F70" s="829">
        <f>F71+F72+F73</f>
        <v>630000</v>
      </c>
      <c r="G70" s="822">
        <f t="shared" si="16"/>
        <v>630000</v>
      </c>
      <c r="H70" s="829"/>
      <c r="I70" s="829"/>
      <c r="J70" s="829"/>
      <c r="K70" s="829"/>
      <c r="L70" s="829"/>
      <c r="M70" s="829"/>
      <c r="N70" s="824">
        <f t="shared" si="4"/>
        <v>0</v>
      </c>
      <c r="O70" s="829"/>
      <c r="P70" s="829"/>
      <c r="Q70" s="829"/>
      <c r="R70" s="875">
        <f t="shared" si="1"/>
        <v>630000</v>
      </c>
    </row>
    <row r="71" spans="1:18" ht="50.25" customHeight="1">
      <c r="A71" s="335"/>
      <c r="B71" s="371" t="s">
        <v>133</v>
      </c>
      <c r="C71" s="336" t="s">
        <v>556</v>
      </c>
      <c r="D71" s="336" t="s">
        <v>557</v>
      </c>
      <c r="E71" s="374" t="s">
        <v>558</v>
      </c>
      <c r="F71" s="829">
        <v>180000</v>
      </c>
      <c r="G71" s="822">
        <f t="shared" si="16"/>
        <v>180000</v>
      </c>
      <c r="H71" s="832"/>
      <c r="I71" s="832"/>
      <c r="J71" s="832"/>
      <c r="K71" s="832"/>
      <c r="L71" s="832"/>
      <c r="M71" s="832"/>
      <c r="N71" s="824">
        <f t="shared" si="4"/>
        <v>0</v>
      </c>
      <c r="O71" s="832"/>
      <c r="P71" s="832"/>
      <c r="Q71" s="832"/>
      <c r="R71" s="875">
        <f t="shared" si="1"/>
        <v>180000</v>
      </c>
    </row>
    <row r="72" spans="1:18" ht="33.75" customHeight="1">
      <c r="A72" s="335"/>
      <c r="B72" s="371" t="s">
        <v>134</v>
      </c>
      <c r="C72" s="336" t="s">
        <v>537</v>
      </c>
      <c r="D72" s="336" t="s">
        <v>557</v>
      </c>
      <c r="E72" s="337" t="s">
        <v>538</v>
      </c>
      <c r="F72" s="829">
        <v>80000</v>
      </c>
      <c r="G72" s="822">
        <f t="shared" si="16"/>
        <v>80000</v>
      </c>
      <c r="H72" s="832"/>
      <c r="I72" s="832"/>
      <c r="J72" s="832"/>
      <c r="K72" s="832"/>
      <c r="L72" s="832"/>
      <c r="M72" s="832"/>
      <c r="N72" s="824"/>
      <c r="O72" s="832"/>
      <c r="P72" s="832"/>
      <c r="Q72" s="832"/>
      <c r="R72" s="875">
        <f t="shared" si="1"/>
        <v>80000</v>
      </c>
    </row>
    <row r="73" spans="1:18" ht="37.5" customHeight="1">
      <c r="A73" s="335"/>
      <c r="B73" s="371" t="s">
        <v>798</v>
      </c>
      <c r="C73" s="336" t="s">
        <v>796</v>
      </c>
      <c r="D73" s="336" t="s">
        <v>557</v>
      </c>
      <c r="E73" s="337" t="s">
        <v>797</v>
      </c>
      <c r="F73" s="829">
        <v>370000</v>
      </c>
      <c r="G73" s="822">
        <f t="shared" si="16"/>
        <v>370000</v>
      </c>
      <c r="H73" s="832"/>
      <c r="I73" s="832"/>
      <c r="J73" s="832"/>
      <c r="K73" s="832"/>
      <c r="L73" s="832"/>
      <c r="M73" s="832"/>
      <c r="N73" s="824"/>
      <c r="O73" s="832"/>
      <c r="P73" s="832"/>
      <c r="Q73" s="832"/>
      <c r="R73" s="875">
        <f t="shared" si="1"/>
        <v>370000</v>
      </c>
    </row>
    <row r="74" spans="1:18" s="325" customFormat="1" ht="44.25" customHeight="1">
      <c r="A74" s="328"/>
      <c r="B74" s="333" t="s">
        <v>321</v>
      </c>
      <c r="C74" s="375" t="s">
        <v>54</v>
      </c>
      <c r="D74" s="333" t="s">
        <v>321</v>
      </c>
      <c r="E74" s="376" t="s">
        <v>55</v>
      </c>
      <c r="F74" s="820">
        <f>F75</f>
        <v>0</v>
      </c>
      <c r="G74" s="820">
        <f aca="true" t="shared" si="18" ref="G74:Q74">G75</f>
        <v>0</v>
      </c>
      <c r="H74" s="820">
        <f t="shared" si="18"/>
        <v>0</v>
      </c>
      <c r="I74" s="820">
        <f t="shared" si="18"/>
        <v>0</v>
      </c>
      <c r="J74" s="820">
        <f t="shared" si="18"/>
        <v>0</v>
      </c>
      <c r="K74" s="820">
        <f t="shared" si="18"/>
        <v>651200</v>
      </c>
      <c r="L74" s="820">
        <f t="shared" si="18"/>
        <v>0</v>
      </c>
      <c r="M74" s="820">
        <f t="shared" si="18"/>
        <v>0</v>
      </c>
      <c r="N74" s="821">
        <f t="shared" si="4"/>
        <v>203200</v>
      </c>
      <c r="O74" s="820">
        <f t="shared" si="18"/>
        <v>0</v>
      </c>
      <c r="P74" s="820">
        <f t="shared" si="18"/>
        <v>0</v>
      </c>
      <c r="Q74" s="820">
        <f t="shared" si="18"/>
        <v>448000</v>
      </c>
      <c r="R74" s="875">
        <f t="shared" si="1"/>
        <v>651200</v>
      </c>
    </row>
    <row r="75" spans="1:18" ht="42.75" customHeight="1">
      <c r="A75" s="335"/>
      <c r="B75" s="336" t="s">
        <v>135</v>
      </c>
      <c r="C75" s="336" t="s">
        <v>349</v>
      </c>
      <c r="D75" s="336" t="s">
        <v>332</v>
      </c>
      <c r="E75" s="337" t="s">
        <v>350</v>
      </c>
      <c r="F75" s="820"/>
      <c r="G75" s="822"/>
      <c r="H75" s="822"/>
      <c r="I75" s="822"/>
      <c r="J75" s="822"/>
      <c r="K75" s="820">
        <v>651200</v>
      </c>
      <c r="L75" s="820"/>
      <c r="M75" s="820"/>
      <c r="N75" s="824">
        <f t="shared" si="4"/>
        <v>203200</v>
      </c>
      <c r="O75" s="822"/>
      <c r="P75" s="822"/>
      <c r="Q75" s="822">
        <v>448000</v>
      </c>
      <c r="R75" s="875">
        <f t="shared" si="1"/>
        <v>651200</v>
      </c>
    </row>
    <row r="76" spans="1:18" ht="54" customHeight="1">
      <c r="A76" s="377"/>
      <c r="B76" s="131" t="s">
        <v>72</v>
      </c>
      <c r="C76" s="131"/>
      <c r="D76" s="131"/>
      <c r="E76" s="128" t="s">
        <v>57</v>
      </c>
      <c r="F76" s="834">
        <f>F77</f>
        <v>112766024.77</v>
      </c>
      <c r="G76" s="834">
        <f aca="true" t="shared" si="19" ref="G76:Q76">G77</f>
        <v>112766024.77</v>
      </c>
      <c r="H76" s="834">
        <f t="shared" si="19"/>
        <v>72842099</v>
      </c>
      <c r="I76" s="834">
        <f t="shared" si="19"/>
        <v>16691282</v>
      </c>
      <c r="J76" s="834">
        <f t="shared" si="19"/>
        <v>0</v>
      </c>
      <c r="K76" s="834">
        <f t="shared" si="19"/>
        <v>2200593</v>
      </c>
      <c r="L76" s="834">
        <f t="shared" si="19"/>
        <v>1490593</v>
      </c>
      <c r="M76" s="834">
        <f t="shared" si="19"/>
        <v>1490593</v>
      </c>
      <c r="N76" s="835">
        <f t="shared" si="4"/>
        <v>710000</v>
      </c>
      <c r="O76" s="834">
        <f t="shared" si="19"/>
        <v>0</v>
      </c>
      <c r="P76" s="834">
        <f t="shared" si="19"/>
        <v>0</v>
      </c>
      <c r="Q76" s="834">
        <f t="shared" si="19"/>
        <v>1490593</v>
      </c>
      <c r="R76" s="875">
        <f t="shared" si="1"/>
        <v>114966617.77</v>
      </c>
    </row>
    <row r="77" spans="1:18" ht="55.5" customHeight="1">
      <c r="A77" s="335"/>
      <c r="B77" s="329" t="s">
        <v>73</v>
      </c>
      <c r="C77" s="329"/>
      <c r="D77" s="329"/>
      <c r="E77" s="378" t="s">
        <v>57</v>
      </c>
      <c r="F77" s="836">
        <f>F78+F80+F103+F108+F114+F102+F119</f>
        <v>112766024.77</v>
      </c>
      <c r="G77" s="836">
        <f>G78+G80+G103+G108+G114+G102+G119</f>
        <v>112766024.77</v>
      </c>
      <c r="H77" s="836">
        <f>H78+H80+H103+H108+H114</f>
        <v>72842099</v>
      </c>
      <c r="I77" s="836">
        <f>I78+I80+I103+I108+I114</f>
        <v>16691282</v>
      </c>
      <c r="J77" s="836">
        <f>J78+J80+J103+J108+J114</f>
        <v>0</v>
      </c>
      <c r="K77" s="836">
        <f aca="true" t="shared" si="20" ref="K77:R77">K78+K80+K103+K108+K114+K117</f>
        <v>2200593</v>
      </c>
      <c r="L77" s="836">
        <f t="shared" si="20"/>
        <v>1490593</v>
      </c>
      <c r="M77" s="836">
        <f t="shared" si="20"/>
        <v>1490593</v>
      </c>
      <c r="N77" s="835">
        <f t="shared" si="4"/>
        <v>710000</v>
      </c>
      <c r="O77" s="836">
        <f t="shared" si="20"/>
        <v>0</v>
      </c>
      <c r="P77" s="836">
        <f t="shared" si="20"/>
        <v>0</v>
      </c>
      <c r="Q77" s="836">
        <f t="shared" si="20"/>
        <v>1490593</v>
      </c>
      <c r="R77" s="878">
        <f t="shared" si="20"/>
        <v>114471133.41</v>
      </c>
    </row>
    <row r="78" spans="1:18" ht="34.5" customHeight="1">
      <c r="A78" s="335"/>
      <c r="B78" s="331" t="s">
        <v>321</v>
      </c>
      <c r="C78" s="332" t="s">
        <v>322</v>
      </c>
      <c r="D78" s="331" t="s">
        <v>321</v>
      </c>
      <c r="E78" s="334" t="s">
        <v>267</v>
      </c>
      <c r="F78" s="837">
        <f>F79</f>
        <v>998000</v>
      </c>
      <c r="G78" s="822">
        <f aca="true" t="shared" si="21" ref="G78:G85">F78-J78</f>
        <v>998000</v>
      </c>
      <c r="H78" s="837">
        <f aca="true" t="shared" si="22" ref="H78:Q78">H79</f>
        <v>811000</v>
      </c>
      <c r="I78" s="838">
        <f t="shared" si="22"/>
        <v>0</v>
      </c>
      <c r="J78" s="837">
        <f t="shared" si="22"/>
        <v>0</v>
      </c>
      <c r="K78" s="837">
        <f t="shared" si="22"/>
        <v>0</v>
      </c>
      <c r="L78" s="837"/>
      <c r="M78" s="837"/>
      <c r="N78" s="824">
        <f t="shared" si="4"/>
        <v>0</v>
      </c>
      <c r="O78" s="837">
        <f t="shared" si="22"/>
        <v>0</v>
      </c>
      <c r="P78" s="837">
        <f t="shared" si="22"/>
        <v>0</v>
      </c>
      <c r="Q78" s="837">
        <f t="shared" si="22"/>
        <v>0</v>
      </c>
      <c r="R78" s="875">
        <f t="shared" si="1"/>
        <v>998000</v>
      </c>
    </row>
    <row r="79" spans="1:18" ht="69.75" customHeight="1">
      <c r="A79" s="335"/>
      <c r="B79" s="336" t="s">
        <v>74</v>
      </c>
      <c r="C79" s="336" t="s">
        <v>75</v>
      </c>
      <c r="D79" s="336" t="s">
        <v>710</v>
      </c>
      <c r="E79" s="337" t="s">
        <v>451</v>
      </c>
      <c r="F79" s="837">
        <v>998000</v>
      </c>
      <c r="G79" s="822">
        <f t="shared" si="21"/>
        <v>998000</v>
      </c>
      <c r="H79" s="830">
        <v>811000</v>
      </c>
      <c r="I79" s="839"/>
      <c r="J79" s="837"/>
      <c r="K79" s="830"/>
      <c r="L79" s="830"/>
      <c r="M79" s="830"/>
      <c r="N79" s="824">
        <f t="shared" si="4"/>
        <v>0</v>
      </c>
      <c r="O79" s="830"/>
      <c r="P79" s="830"/>
      <c r="Q79" s="830"/>
      <c r="R79" s="875">
        <f t="shared" si="1"/>
        <v>998000</v>
      </c>
    </row>
    <row r="80" spans="1:18" ht="27" customHeight="1">
      <c r="A80" s="335"/>
      <c r="B80" s="331" t="s">
        <v>321</v>
      </c>
      <c r="C80" s="332" t="s">
        <v>284</v>
      </c>
      <c r="D80" s="331" t="s">
        <v>321</v>
      </c>
      <c r="E80" s="334" t="s">
        <v>285</v>
      </c>
      <c r="F80" s="837">
        <f>F81+F82+F85+F91+F93+F96+F100+F101</f>
        <v>108897202.41</v>
      </c>
      <c r="G80" s="820">
        <f t="shared" si="21"/>
        <v>108897202.41</v>
      </c>
      <c r="H80" s="837">
        <f>H81+H82+H85+H91+H93+H96+H100+H101+H102</f>
        <v>70813099</v>
      </c>
      <c r="I80" s="837">
        <f>I81+I82+I85+I91+I93+I96+I100+I101</f>
        <v>16123134</v>
      </c>
      <c r="J80" s="837">
        <f>J81+J82+J91+J92+J93</f>
        <v>0</v>
      </c>
      <c r="K80" s="837">
        <f>K81+K82+K85+K91+K93+K96+K100+K101</f>
        <v>2200593</v>
      </c>
      <c r="L80" s="837">
        <f>L81+L82+L85+L91+L93+L96+L100+L101</f>
        <v>1490593</v>
      </c>
      <c r="M80" s="837">
        <f>M81+M82+M85+M91+M93+M96+M100+M101</f>
        <v>1490593</v>
      </c>
      <c r="N80" s="824">
        <f t="shared" si="4"/>
        <v>710000</v>
      </c>
      <c r="O80" s="837">
        <f>O81+O82+O85+O91+O93+O96+O100+O101</f>
        <v>0</v>
      </c>
      <c r="P80" s="837">
        <f>P81+P82+P85+P91+P93+P96+P100+P101</f>
        <v>0</v>
      </c>
      <c r="Q80" s="837">
        <f>Q81+Q82+Q85+Q91+Q93+Q96+Q100+Q101</f>
        <v>1490593</v>
      </c>
      <c r="R80" s="875">
        <f t="shared" si="1"/>
        <v>111097795.41</v>
      </c>
    </row>
    <row r="81" spans="1:18" ht="33.75" customHeight="1">
      <c r="A81" s="335"/>
      <c r="B81" s="348" t="s">
        <v>240</v>
      </c>
      <c r="C81" s="348" t="s">
        <v>67</v>
      </c>
      <c r="D81" s="348" t="s">
        <v>58</v>
      </c>
      <c r="E81" s="356" t="s">
        <v>241</v>
      </c>
      <c r="F81" s="829">
        <v>10227467</v>
      </c>
      <c r="G81" s="822">
        <f t="shared" si="21"/>
        <v>10227467</v>
      </c>
      <c r="H81" s="832">
        <v>5745500</v>
      </c>
      <c r="I81" s="832">
        <v>2116031</v>
      </c>
      <c r="J81" s="840"/>
      <c r="K81" s="829">
        <v>469727</v>
      </c>
      <c r="L81" s="829">
        <v>219727</v>
      </c>
      <c r="M81" s="829">
        <v>219727</v>
      </c>
      <c r="N81" s="824">
        <f t="shared" si="4"/>
        <v>250000</v>
      </c>
      <c r="O81" s="832">
        <v>0</v>
      </c>
      <c r="P81" s="832"/>
      <c r="Q81" s="831">
        <v>219727</v>
      </c>
      <c r="R81" s="875">
        <f t="shared" si="1"/>
        <v>10697194</v>
      </c>
    </row>
    <row r="82" spans="1:18" s="325" customFormat="1" ht="61.5" customHeight="1">
      <c r="A82" s="328"/>
      <c r="B82" s="353" t="s">
        <v>242</v>
      </c>
      <c r="C82" s="353" t="s">
        <v>286</v>
      </c>
      <c r="D82" s="331" t="s">
        <v>321</v>
      </c>
      <c r="E82" s="362" t="s">
        <v>435</v>
      </c>
      <c r="F82" s="829">
        <f>F83</f>
        <v>35429408</v>
      </c>
      <c r="G82" s="820">
        <f t="shared" si="21"/>
        <v>35429408</v>
      </c>
      <c r="H82" s="829">
        <f>H83</f>
        <v>14154500</v>
      </c>
      <c r="I82" s="829">
        <f>I83</f>
        <v>13313952</v>
      </c>
      <c r="J82" s="841"/>
      <c r="K82" s="829">
        <f>K83</f>
        <v>1601606</v>
      </c>
      <c r="L82" s="829">
        <f>L83</f>
        <v>1151606</v>
      </c>
      <c r="M82" s="829">
        <f>M83</f>
        <v>1151606</v>
      </c>
      <c r="N82" s="824">
        <f t="shared" si="4"/>
        <v>450000</v>
      </c>
      <c r="O82" s="829">
        <f>O83</f>
        <v>0</v>
      </c>
      <c r="P82" s="829">
        <f>P83</f>
        <v>0</v>
      </c>
      <c r="Q82" s="829">
        <f>Q83</f>
        <v>1151606</v>
      </c>
      <c r="R82" s="875">
        <f>F82+K82</f>
        <v>37031014</v>
      </c>
    </row>
    <row r="83" spans="1:18" s="474" customFormat="1" ht="46.5" customHeight="1">
      <c r="A83" s="471"/>
      <c r="B83" s="472" t="s">
        <v>436</v>
      </c>
      <c r="C83" s="472" t="s">
        <v>437</v>
      </c>
      <c r="D83" s="472" t="s">
        <v>59</v>
      </c>
      <c r="E83" s="475" t="s">
        <v>438</v>
      </c>
      <c r="F83" s="842">
        <v>35429408</v>
      </c>
      <c r="G83" s="843">
        <f t="shared" si="21"/>
        <v>35429408</v>
      </c>
      <c r="H83" s="844">
        <v>14154500</v>
      </c>
      <c r="I83" s="845">
        <v>13313952</v>
      </c>
      <c r="J83" s="845"/>
      <c r="K83" s="846">
        <v>1601606</v>
      </c>
      <c r="L83" s="847">
        <v>1151606</v>
      </c>
      <c r="M83" s="847">
        <v>1151606</v>
      </c>
      <c r="N83" s="824">
        <f t="shared" si="4"/>
        <v>450000</v>
      </c>
      <c r="O83" s="846"/>
      <c r="P83" s="846"/>
      <c r="Q83" s="848">
        <v>1151606</v>
      </c>
      <c r="R83" s="875">
        <f>F83+K83</f>
        <v>37031014</v>
      </c>
    </row>
    <row r="84" spans="1:18" s="474" customFormat="1" ht="204.75" customHeight="1">
      <c r="A84" s="471"/>
      <c r="B84" s="472" t="s">
        <v>436</v>
      </c>
      <c r="C84" s="472" t="s">
        <v>437</v>
      </c>
      <c r="D84" s="472" t="s">
        <v>59</v>
      </c>
      <c r="E84" s="546" t="s">
        <v>274</v>
      </c>
      <c r="F84" s="842">
        <v>2220000</v>
      </c>
      <c r="G84" s="843">
        <f t="shared" si="21"/>
        <v>2220000</v>
      </c>
      <c r="H84" s="844"/>
      <c r="I84" s="845">
        <v>2220000</v>
      </c>
      <c r="J84" s="845"/>
      <c r="K84" s="846"/>
      <c r="L84" s="847"/>
      <c r="M84" s="847"/>
      <c r="N84" s="824"/>
      <c r="O84" s="846"/>
      <c r="P84" s="846"/>
      <c r="Q84" s="848"/>
      <c r="R84" s="875">
        <f>F84+K84</f>
        <v>2220000</v>
      </c>
    </row>
    <row r="85" spans="1:18" ht="63.75" customHeight="1">
      <c r="A85" s="335"/>
      <c r="B85" s="353" t="s">
        <v>439</v>
      </c>
      <c r="C85" s="353" t="s">
        <v>64</v>
      </c>
      <c r="D85" s="400" t="s">
        <v>321</v>
      </c>
      <c r="E85" s="362" t="s">
        <v>440</v>
      </c>
      <c r="F85" s="845">
        <f>F87</f>
        <v>51770800</v>
      </c>
      <c r="G85" s="843">
        <f t="shared" si="21"/>
        <v>51770800</v>
      </c>
      <c r="H85" s="844">
        <f aca="true" t="shared" si="23" ref="H85:M85">H87</f>
        <v>42435082</v>
      </c>
      <c r="I85" s="844">
        <f t="shared" si="23"/>
        <v>0</v>
      </c>
      <c r="J85" s="844">
        <f t="shared" si="23"/>
        <v>0</v>
      </c>
      <c r="K85" s="844">
        <f t="shared" si="23"/>
        <v>0</v>
      </c>
      <c r="L85" s="844">
        <f t="shared" si="23"/>
        <v>0</v>
      </c>
      <c r="M85" s="844">
        <f t="shared" si="23"/>
        <v>0</v>
      </c>
      <c r="N85" s="824">
        <f t="shared" si="4"/>
        <v>0</v>
      </c>
      <c r="O85" s="844">
        <f>O87</f>
        <v>0</v>
      </c>
      <c r="P85" s="844">
        <f>P87</f>
        <v>0</v>
      </c>
      <c r="Q85" s="844">
        <f>Q87</f>
        <v>0</v>
      </c>
      <c r="R85" s="877">
        <f t="shared" si="1"/>
        <v>51770800</v>
      </c>
    </row>
    <row r="86" spans="1:18" ht="174.75" customHeight="1" hidden="1">
      <c r="A86" s="335"/>
      <c r="B86" s="379" t="s">
        <v>242</v>
      </c>
      <c r="C86" s="379" t="s">
        <v>286</v>
      </c>
      <c r="D86" s="379" t="s">
        <v>59</v>
      </c>
      <c r="E86" s="380" t="s">
        <v>174</v>
      </c>
      <c r="F86" s="849"/>
      <c r="G86" s="850"/>
      <c r="H86" s="850"/>
      <c r="I86" s="851"/>
      <c r="J86" s="850"/>
      <c r="K86" s="829"/>
      <c r="L86" s="829"/>
      <c r="M86" s="829"/>
      <c r="N86" s="824">
        <f aca="true" t="shared" si="24" ref="N86:N155">K86-Q86</f>
        <v>0</v>
      </c>
      <c r="O86" s="832"/>
      <c r="P86" s="832"/>
      <c r="Q86" s="831"/>
      <c r="R86" s="875"/>
    </row>
    <row r="87" spans="1:18" ht="53.25" customHeight="1">
      <c r="A87" s="335"/>
      <c r="B87" s="472" t="s">
        <v>441</v>
      </c>
      <c r="C87" s="472" t="s">
        <v>442</v>
      </c>
      <c r="D87" s="472" t="s">
        <v>59</v>
      </c>
      <c r="E87" s="475" t="s">
        <v>438</v>
      </c>
      <c r="F87" s="845">
        <v>51770800</v>
      </c>
      <c r="G87" s="843">
        <f>F87-J87</f>
        <v>51770800</v>
      </c>
      <c r="H87" s="844">
        <v>42435082</v>
      </c>
      <c r="I87" s="844"/>
      <c r="J87" s="844"/>
      <c r="K87" s="844"/>
      <c r="L87" s="844"/>
      <c r="M87" s="844"/>
      <c r="N87" s="843">
        <f t="shared" si="24"/>
        <v>0</v>
      </c>
      <c r="O87" s="844"/>
      <c r="P87" s="844"/>
      <c r="Q87" s="844"/>
      <c r="R87" s="875">
        <f>F87+K87</f>
        <v>51770800</v>
      </c>
    </row>
    <row r="88" spans="1:18" ht="174.75" customHeight="1" hidden="1">
      <c r="A88" s="335"/>
      <c r="B88" s="472" t="s">
        <v>242</v>
      </c>
      <c r="C88" s="472" t="s">
        <v>286</v>
      </c>
      <c r="D88" s="472" t="s">
        <v>59</v>
      </c>
      <c r="E88" s="473" t="s">
        <v>175</v>
      </c>
      <c r="F88" s="844"/>
      <c r="G88" s="844"/>
      <c r="H88" s="844"/>
      <c r="I88" s="852"/>
      <c r="J88" s="844"/>
      <c r="K88" s="847"/>
      <c r="L88" s="847"/>
      <c r="M88" s="829"/>
      <c r="N88" s="824">
        <f t="shared" si="24"/>
        <v>0</v>
      </c>
      <c r="O88" s="832"/>
      <c r="P88" s="832"/>
      <c r="Q88" s="831"/>
      <c r="R88" s="875">
        <f t="shared" si="1"/>
        <v>0</v>
      </c>
    </row>
    <row r="89" spans="1:18" ht="174.75" customHeight="1" hidden="1">
      <c r="A89" s="335"/>
      <c r="B89" s="472"/>
      <c r="C89" s="472"/>
      <c r="D89" s="472"/>
      <c r="E89" s="473"/>
      <c r="F89" s="844"/>
      <c r="G89" s="844">
        <f>F89-J89</f>
        <v>0</v>
      </c>
      <c r="H89" s="844"/>
      <c r="I89" s="852"/>
      <c r="J89" s="844"/>
      <c r="K89" s="847"/>
      <c r="L89" s="847"/>
      <c r="M89" s="829"/>
      <c r="N89" s="824">
        <f t="shared" si="24"/>
        <v>0</v>
      </c>
      <c r="O89" s="832"/>
      <c r="P89" s="832"/>
      <c r="Q89" s="831"/>
      <c r="R89" s="875">
        <f t="shared" si="1"/>
        <v>0</v>
      </c>
    </row>
    <row r="90" spans="1:18" s="474" customFormat="1" ht="174.75" customHeight="1" hidden="1">
      <c r="A90" s="471"/>
      <c r="B90" s="472"/>
      <c r="C90" s="472"/>
      <c r="D90" s="472"/>
      <c r="E90" s="473"/>
      <c r="F90" s="844"/>
      <c r="G90" s="844">
        <f>F90-J90</f>
        <v>0</v>
      </c>
      <c r="H90" s="844"/>
      <c r="I90" s="852"/>
      <c r="J90" s="844"/>
      <c r="K90" s="847"/>
      <c r="L90" s="847"/>
      <c r="M90" s="847"/>
      <c r="N90" s="824">
        <f t="shared" si="24"/>
        <v>0</v>
      </c>
      <c r="O90" s="846"/>
      <c r="P90" s="846"/>
      <c r="Q90" s="848"/>
      <c r="R90" s="875">
        <f t="shared" si="1"/>
        <v>0</v>
      </c>
    </row>
    <row r="91" spans="1:18" ht="59.25" customHeight="1">
      <c r="A91" s="335"/>
      <c r="B91" s="367" t="s">
        <v>434</v>
      </c>
      <c r="C91" s="367" t="s">
        <v>65</v>
      </c>
      <c r="D91" s="367" t="s">
        <v>69</v>
      </c>
      <c r="E91" s="476" t="s">
        <v>662</v>
      </c>
      <c r="F91" s="847">
        <v>4553480</v>
      </c>
      <c r="G91" s="843">
        <f>F91-J91</f>
        <v>4553480</v>
      </c>
      <c r="H91" s="846">
        <v>3398000</v>
      </c>
      <c r="I91" s="846">
        <v>242380</v>
      </c>
      <c r="J91" s="844"/>
      <c r="K91" s="847">
        <v>10000</v>
      </c>
      <c r="L91" s="847"/>
      <c r="M91" s="829"/>
      <c r="N91" s="824">
        <f t="shared" si="24"/>
        <v>10000</v>
      </c>
      <c r="O91" s="832"/>
      <c r="P91" s="832"/>
      <c r="Q91" s="831"/>
      <c r="R91" s="875">
        <f aca="true" t="shared" si="25" ref="R91:R139">F91+K91</f>
        <v>4563480</v>
      </c>
    </row>
    <row r="92" spans="1:18" ht="39.75" customHeight="1" hidden="1">
      <c r="A92" s="335"/>
      <c r="B92" s="367" t="s">
        <v>243</v>
      </c>
      <c r="C92" s="367" t="s">
        <v>245</v>
      </c>
      <c r="D92" s="367" t="s">
        <v>60</v>
      </c>
      <c r="E92" s="476" t="s">
        <v>663</v>
      </c>
      <c r="F92" s="847"/>
      <c r="G92" s="843">
        <f>F92-J92</f>
        <v>0</v>
      </c>
      <c r="H92" s="846"/>
      <c r="I92" s="854"/>
      <c r="J92" s="848"/>
      <c r="K92" s="847"/>
      <c r="L92" s="847"/>
      <c r="M92" s="829"/>
      <c r="N92" s="824">
        <f t="shared" si="24"/>
        <v>0</v>
      </c>
      <c r="O92" s="832"/>
      <c r="P92" s="832"/>
      <c r="Q92" s="831"/>
      <c r="R92" s="875">
        <f t="shared" si="25"/>
        <v>0</v>
      </c>
    </row>
    <row r="93" spans="1:18" s="383" customFormat="1" ht="56.25" customHeight="1">
      <c r="A93" s="381"/>
      <c r="B93" s="477" t="s">
        <v>418</v>
      </c>
      <c r="C93" s="477" t="s">
        <v>420</v>
      </c>
      <c r="D93" s="477" t="s">
        <v>321</v>
      </c>
      <c r="E93" s="478" t="s">
        <v>247</v>
      </c>
      <c r="F93" s="847">
        <f>F94+F95</f>
        <v>4093151</v>
      </c>
      <c r="G93" s="847">
        <f aca="true" t="shared" si="26" ref="G93:Q93">G94+G95</f>
        <v>4093151</v>
      </c>
      <c r="H93" s="847">
        <f t="shared" si="26"/>
        <v>2900000</v>
      </c>
      <c r="I93" s="847">
        <f t="shared" si="26"/>
        <v>310401</v>
      </c>
      <c r="J93" s="847">
        <f t="shared" si="26"/>
        <v>0</v>
      </c>
      <c r="K93" s="847">
        <f t="shared" si="26"/>
        <v>44400</v>
      </c>
      <c r="L93" s="847">
        <f t="shared" si="26"/>
        <v>44400</v>
      </c>
      <c r="M93" s="847">
        <f t="shared" si="26"/>
        <v>44400</v>
      </c>
      <c r="N93" s="847">
        <f t="shared" si="26"/>
        <v>0</v>
      </c>
      <c r="O93" s="829">
        <f t="shared" si="26"/>
        <v>0</v>
      </c>
      <c r="P93" s="829">
        <f t="shared" si="26"/>
        <v>0</v>
      </c>
      <c r="Q93" s="829">
        <f t="shared" si="26"/>
        <v>44400</v>
      </c>
      <c r="R93" s="875">
        <f t="shared" si="25"/>
        <v>4137551</v>
      </c>
    </row>
    <row r="94" spans="1:18" s="383" customFormat="1" ht="41.25" customHeight="1">
      <c r="A94" s="381"/>
      <c r="B94" s="367" t="s">
        <v>419</v>
      </c>
      <c r="C94" s="439" t="s">
        <v>421</v>
      </c>
      <c r="D94" s="367" t="s">
        <v>60</v>
      </c>
      <c r="E94" s="479" t="s">
        <v>681</v>
      </c>
      <c r="F94" s="847">
        <v>4084101</v>
      </c>
      <c r="G94" s="843">
        <f aca="true" t="shared" si="27" ref="G94:G113">F94-J94</f>
        <v>4084101</v>
      </c>
      <c r="H94" s="846">
        <v>2900000</v>
      </c>
      <c r="I94" s="846">
        <v>310401</v>
      </c>
      <c r="J94" s="845"/>
      <c r="K94" s="842">
        <v>44400</v>
      </c>
      <c r="L94" s="842">
        <v>44400</v>
      </c>
      <c r="M94" s="837">
        <v>44400</v>
      </c>
      <c r="N94" s="824">
        <f t="shared" si="24"/>
        <v>0</v>
      </c>
      <c r="O94" s="830"/>
      <c r="P94" s="830"/>
      <c r="Q94" s="830">
        <v>44400</v>
      </c>
      <c r="R94" s="877">
        <f t="shared" si="25"/>
        <v>4128501</v>
      </c>
    </row>
    <row r="95" spans="1:18" s="383" customFormat="1" ht="36.75" customHeight="1">
      <c r="A95" s="381"/>
      <c r="B95" s="367" t="s">
        <v>422</v>
      </c>
      <c r="C95" s="439" t="s">
        <v>423</v>
      </c>
      <c r="D95" s="367" t="s">
        <v>60</v>
      </c>
      <c r="E95" s="440" t="s">
        <v>335</v>
      </c>
      <c r="F95" s="847">
        <v>9050</v>
      </c>
      <c r="G95" s="843">
        <f t="shared" si="27"/>
        <v>9050</v>
      </c>
      <c r="H95" s="854"/>
      <c r="I95" s="854"/>
      <c r="J95" s="845"/>
      <c r="K95" s="842"/>
      <c r="L95" s="842"/>
      <c r="M95" s="837"/>
      <c r="N95" s="824">
        <f t="shared" si="24"/>
        <v>0</v>
      </c>
      <c r="O95" s="830"/>
      <c r="P95" s="830"/>
      <c r="Q95" s="830"/>
      <c r="R95" s="875">
        <f t="shared" si="25"/>
        <v>9050</v>
      </c>
    </row>
    <row r="96" spans="1:18" s="383" customFormat="1" ht="50.25" customHeight="1">
      <c r="A96" s="381"/>
      <c r="B96" s="477" t="s">
        <v>243</v>
      </c>
      <c r="C96" s="480" t="s">
        <v>245</v>
      </c>
      <c r="D96" s="481" t="s">
        <v>321</v>
      </c>
      <c r="E96" s="482" t="s">
        <v>205</v>
      </c>
      <c r="F96" s="847">
        <f>F97+F98+F99</f>
        <v>1402426.41</v>
      </c>
      <c r="G96" s="853">
        <f t="shared" si="27"/>
        <v>1402426.41</v>
      </c>
      <c r="H96" s="847">
        <f>H97+H98+H99</f>
        <v>1027661</v>
      </c>
      <c r="I96" s="847">
        <f>I97+I98+I99</f>
        <v>64360</v>
      </c>
      <c r="J96" s="847">
        <f>J97+J98</f>
        <v>0</v>
      </c>
      <c r="K96" s="847">
        <f>K97+K98</f>
        <v>0</v>
      </c>
      <c r="L96" s="847">
        <f>L97+L98</f>
        <v>0</v>
      </c>
      <c r="M96" s="847">
        <f>M97+M98</f>
        <v>0</v>
      </c>
      <c r="N96" s="824">
        <f t="shared" si="24"/>
        <v>0</v>
      </c>
      <c r="O96" s="847">
        <f>O97+O98</f>
        <v>0</v>
      </c>
      <c r="P96" s="847">
        <f>P97+P98</f>
        <v>0</v>
      </c>
      <c r="Q96" s="847">
        <f>Q97+Q98</f>
        <v>0</v>
      </c>
      <c r="R96" s="877">
        <f t="shared" si="25"/>
        <v>1402426.41</v>
      </c>
    </row>
    <row r="97" spans="1:18" s="383" customFormat="1" ht="66.75" customHeight="1">
      <c r="A97" s="381"/>
      <c r="B97" s="367" t="s">
        <v>424</v>
      </c>
      <c r="C97" s="439" t="s">
        <v>425</v>
      </c>
      <c r="D97" s="367" t="s">
        <v>60</v>
      </c>
      <c r="E97" s="440" t="s">
        <v>430</v>
      </c>
      <c r="F97" s="847">
        <v>199920</v>
      </c>
      <c r="G97" s="843">
        <f t="shared" si="27"/>
        <v>199920</v>
      </c>
      <c r="H97" s="846">
        <v>42000</v>
      </c>
      <c r="I97" s="846">
        <v>64360</v>
      </c>
      <c r="J97" s="845"/>
      <c r="K97" s="842"/>
      <c r="L97" s="842"/>
      <c r="M97" s="837"/>
      <c r="N97" s="824">
        <f t="shared" si="24"/>
        <v>0</v>
      </c>
      <c r="O97" s="830"/>
      <c r="P97" s="830"/>
      <c r="Q97" s="830"/>
      <c r="R97" s="877">
        <f t="shared" si="25"/>
        <v>199920</v>
      </c>
    </row>
    <row r="98" spans="1:18" s="383" customFormat="1" ht="65.25" customHeight="1">
      <c r="A98" s="381"/>
      <c r="B98" s="367" t="s">
        <v>427</v>
      </c>
      <c r="C98" s="439" t="s">
        <v>426</v>
      </c>
      <c r="D98" s="367" t="s">
        <v>60</v>
      </c>
      <c r="E98" s="440" t="s">
        <v>431</v>
      </c>
      <c r="F98" s="847">
        <v>1108010</v>
      </c>
      <c r="G98" s="843">
        <f t="shared" si="27"/>
        <v>1108010</v>
      </c>
      <c r="H98" s="846">
        <v>908205</v>
      </c>
      <c r="I98" s="846"/>
      <c r="J98" s="845"/>
      <c r="K98" s="842"/>
      <c r="L98" s="842"/>
      <c r="M98" s="837"/>
      <c r="N98" s="824">
        <f t="shared" si="24"/>
        <v>0</v>
      </c>
      <c r="O98" s="830"/>
      <c r="P98" s="830"/>
      <c r="Q98" s="830"/>
      <c r="R98" s="877">
        <f t="shared" si="25"/>
        <v>1108010</v>
      </c>
    </row>
    <row r="99" spans="1:18" s="383" customFormat="1" ht="141" customHeight="1">
      <c r="A99" s="381"/>
      <c r="B99" s="367" t="s">
        <v>782</v>
      </c>
      <c r="C99" s="439" t="s">
        <v>781</v>
      </c>
      <c r="D99" s="367" t="s">
        <v>60</v>
      </c>
      <c r="E99" s="440" t="s">
        <v>786</v>
      </c>
      <c r="F99" s="847">
        <v>94496.41</v>
      </c>
      <c r="G99" s="843">
        <f t="shared" si="27"/>
        <v>94496.41</v>
      </c>
      <c r="H99" s="846">
        <v>77456</v>
      </c>
      <c r="I99" s="846"/>
      <c r="J99" s="845"/>
      <c r="K99" s="842"/>
      <c r="L99" s="842"/>
      <c r="M99" s="837"/>
      <c r="N99" s="824"/>
      <c r="O99" s="830"/>
      <c r="P99" s="830"/>
      <c r="Q99" s="830"/>
      <c r="R99" s="877">
        <f t="shared" si="25"/>
        <v>94496.41</v>
      </c>
    </row>
    <row r="100" spans="1:18" s="383" customFormat="1" ht="65.25" customHeight="1">
      <c r="A100" s="381"/>
      <c r="B100" s="477" t="s">
        <v>244</v>
      </c>
      <c r="C100" s="480" t="s">
        <v>246</v>
      </c>
      <c r="D100" s="477" t="s">
        <v>60</v>
      </c>
      <c r="E100" s="482" t="s">
        <v>432</v>
      </c>
      <c r="F100" s="847">
        <v>1199310</v>
      </c>
      <c r="G100" s="853">
        <f t="shared" si="27"/>
        <v>1199310</v>
      </c>
      <c r="H100" s="847">
        <v>892000</v>
      </c>
      <c r="I100" s="847">
        <v>76010</v>
      </c>
      <c r="J100" s="845"/>
      <c r="K100" s="842"/>
      <c r="L100" s="842"/>
      <c r="M100" s="837"/>
      <c r="N100" s="824">
        <f t="shared" si="24"/>
        <v>0</v>
      </c>
      <c r="O100" s="837"/>
      <c r="P100" s="837"/>
      <c r="Q100" s="837"/>
      <c r="R100" s="877">
        <f t="shared" si="25"/>
        <v>1199310</v>
      </c>
    </row>
    <row r="101" spans="1:18" s="383" customFormat="1" ht="98.25" customHeight="1">
      <c r="A101" s="381"/>
      <c r="B101" s="477" t="s">
        <v>428</v>
      </c>
      <c r="C101" s="480" t="s">
        <v>429</v>
      </c>
      <c r="D101" s="477" t="s">
        <v>60</v>
      </c>
      <c r="E101" s="482" t="s">
        <v>433</v>
      </c>
      <c r="F101" s="847">
        <v>221160</v>
      </c>
      <c r="G101" s="853">
        <f t="shared" si="27"/>
        <v>221160</v>
      </c>
      <c r="H101" s="847">
        <v>181271</v>
      </c>
      <c r="I101" s="847"/>
      <c r="J101" s="845"/>
      <c r="K101" s="842">
        <v>74860</v>
      </c>
      <c r="L101" s="842">
        <v>74860</v>
      </c>
      <c r="M101" s="837">
        <v>74860</v>
      </c>
      <c r="N101" s="824">
        <f t="shared" si="24"/>
        <v>0</v>
      </c>
      <c r="O101" s="837"/>
      <c r="P101" s="837"/>
      <c r="Q101" s="837">
        <v>74860</v>
      </c>
      <c r="R101" s="875">
        <f t="shared" si="25"/>
        <v>296020</v>
      </c>
    </row>
    <row r="102" spans="1:18" s="383" customFormat="1" ht="113.25" customHeight="1">
      <c r="A102" s="381"/>
      <c r="B102" s="477" t="s">
        <v>783</v>
      </c>
      <c r="C102" s="480" t="s">
        <v>784</v>
      </c>
      <c r="D102" s="477" t="s">
        <v>60</v>
      </c>
      <c r="E102" s="482" t="s">
        <v>785</v>
      </c>
      <c r="F102" s="847">
        <v>96484.36</v>
      </c>
      <c r="G102" s="853">
        <f t="shared" si="27"/>
        <v>96484.36</v>
      </c>
      <c r="H102" s="847">
        <v>79085</v>
      </c>
      <c r="I102" s="847"/>
      <c r="J102" s="845"/>
      <c r="K102" s="842"/>
      <c r="L102" s="842"/>
      <c r="M102" s="837"/>
      <c r="N102" s="824"/>
      <c r="O102" s="837"/>
      <c r="P102" s="837"/>
      <c r="Q102" s="837"/>
      <c r="R102" s="875">
        <f t="shared" si="25"/>
        <v>96484.36</v>
      </c>
    </row>
    <row r="103" spans="1:18" ht="42" customHeight="1">
      <c r="A103" s="335"/>
      <c r="B103" s="484" t="s">
        <v>321</v>
      </c>
      <c r="C103" s="485" t="s">
        <v>280</v>
      </c>
      <c r="D103" s="481" t="s">
        <v>321</v>
      </c>
      <c r="E103" s="495" t="s">
        <v>279</v>
      </c>
      <c r="F103" s="847">
        <f>F104+F106+F107</f>
        <v>78190</v>
      </c>
      <c r="G103" s="843">
        <f t="shared" si="27"/>
        <v>78190</v>
      </c>
      <c r="H103" s="855">
        <f aca="true" t="shared" si="28" ref="H103:Q103">H104+H106</f>
        <v>0</v>
      </c>
      <c r="I103" s="855">
        <f t="shared" si="28"/>
        <v>0</v>
      </c>
      <c r="J103" s="847">
        <f t="shared" si="28"/>
        <v>0</v>
      </c>
      <c r="K103" s="847">
        <f t="shared" si="28"/>
        <v>0</v>
      </c>
      <c r="L103" s="847"/>
      <c r="M103" s="829"/>
      <c r="N103" s="824">
        <f t="shared" si="24"/>
        <v>0</v>
      </c>
      <c r="O103" s="829">
        <f t="shared" si="28"/>
        <v>0</v>
      </c>
      <c r="P103" s="829">
        <f t="shared" si="28"/>
        <v>0</v>
      </c>
      <c r="Q103" s="829">
        <f t="shared" si="28"/>
        <v>0</v>
      </c>
      <c r="R103" s="875">
        <f t="shared" si="25"/>
        <v>78190</v>
      </c>
    </row>
    <row r="104" spans="1:18" ht="42.75" customHeight="1">
      <c r="A104" s="335"/>
      <c r="B104" s="367" t="s">
        <v>722</v>
      </c>
      <c r="C104" s="367" t="s">
        <v>317</v>
      </c>
      <c r="D104" s="367" t="s">
        <v>321</v>
      </c>
      <c r="E104" s="476" t="s">
        <v>723</v>
      </c>
      <c r="F104" s="847">
        <f>F105</f>
        <v>78190</v>
      </c>
      <c r="G104" s="843">
        <f t="shared" si="27"/>
        <v>78190</v>
      </c>
      <c r="H104" s="855">
        <f aca="true" t="shared" si="29" ref="H104:Q104">H105</f>
        <v>0</v>
      </c>
      <c r="I104" s="855">
        <f t="shared" si="29"/>
        <v>0</v>
      </c>
      <c r="J104" s="847">
        <f t="shared" si="29"/>
        <v>0</v>
      </c>
      <c r="K104" s="847"/>
      <c r="L104" s="847"/>
      <c r="M104" s="829"/>
      <c r="N104" s="824">
        <f t="shared" si="24"/>
        <v>0</v>
      </c>
      <c r="O104" s="829">
        <f t="shared" si="29"/>
        <v>0</v>
      </c>
      <c r="P104" s="829">
        <f t="shared" si="29"/>
        <v>0</v>
      </c>
      <c r="Q104" s="829">
        <f t="shared" si="29"/>
        <v>0</v>
      </c>
      <c r="R104" s="875">
        <f t="shared" si="25"/>
        <v>78190</v>
      </c>
    </row>
    <row r="105" spans="1:18" ht="44.25" customHeight="1">
      <c r="A105" s="335"/>
      <c r="B105" s="367" t="s">
        <v>543</v>
      </c>
      <c r="C105" s="367" t="s">
        <v>540</v>
      </c>
      <c r="D105" s="367" t="s">
        <v>61</v>
      </c>
      <c r="E105" s="351" t="s">
        <v>541</v>
      </c>
      <c r="F105" s="847">
        <v>78190</v>
      </c>
      <c r="G105" s="843">
        <f t="shared" si="27"/>
        <v>78190</v>
      </c>
      <c r="H105" s="856"/>
      <c r="I105" s="856"/>
      <c r="J105" s="848"/>
      <c r="K105" s="848"/>
      <c r="L105" s="848"/>
      <c r="M105" s="830"/>
      <c r="N105" s="824">
        <f t="shared" si="24"/>
        <v>0</v>
      </c>
      <c r="O105" s="831"/>
      <c r="P105" s="831"/>
      <c r="Q105" s="831"/>
      <c r="R105" s="875">
        <f t="shared" si="25"/>
        <v>78190</v>
      </c>
    </row>
    <row r="106" spans="1:18" ht="94.5" customHeight="1" hidden="1">
      <c r="A106" s="335"/>
      <c r="B106" s="486" t="s">
        <v>724</v>
      </c>
      <c r="C106" s="486" t="s">
        <v>287</v>
      </c>
      <c r="D106" s="486" t="s">
        <v>61</v>
      </c>
      <c r="E106" s="487" t="s">
        <v>359</v>
      </c>
      <c r="F106" s="847"/>
      <c r="G106" s="843">
        <f t="shared" si="27"/>
        <v>0</v>
      </c>
      <c r="H106" s="854"/>
      <c r="I106" s="854"/>
      <c r="J106" s="846"/>
      <c r="K106" s="847"/>
      <c r="L106" s="847"/>
      <c r="M106" s="829"/>
      <c r="N106" s="824">
        <f t="shared" si="24"/>
        <v>0</v>
      </c>
      <c r="O106" s="832"/>
      <c r="P106" s="832"/>
      <c r="Q106" s="832"/>
      <c r="R106" s="875">
        <f t="shared" si="25"/>
        <v>0</v>
      </c>
    </row>
    <row r="107" spans="1:18" ht="102.75" customHeight="1" hidden="1">
      <c r="A107" s="335"/>
      <c r="B107" s="583" t="s">
        <v>724</v>
      </c>
      <c r="C107" s="582" t="s">
        <v>287</v>
      </c>
      <c r="D107" s="583" t="s">
        <v>61</v>
      </c>
      <c r="E107" s="553" t="s">
        <v>359</v>
      </c>
      <c r="F107" s="847"/>
      <c r="G107" s="843">
        <f t="shared" si="27"/>
        <v>0</v>
      </c>
      <c r="H107" s="854"/>
      <c r="I107" s="854"/>
      <c r="J107" s="846"/>
      <c r="K107" s="847"/>
      <c r="L107" s="847"/>
      <c r="M107" s="829"/>
      <c r="N107" s="824">
        <f t="shared" si="24"/>
        <v>0</v>
      </c>
      <c r="O107" s="832"/>
      <c r="P107" s="832"/>
      <c r="Q107" s="832"/>
      <c r="R107" s="875">
        <f t="shared" si="25"/>
        <v>0</v>
      </c>
    </row>
    <row r="108" spans="1:18" ht="30" customHeight="1">
      <c r="A108" s="335"/>
      <c r="B108" s="484" t="s">
        <v>321</v>
      </c>
      <c r="C108" s="488" t="s">
        <v>291</v>
      </c>
      <c r="D108" s="484" t="s">
        <v>321</v>
      </c>
      <c r="E108" s="489" t="s">
        <v>292</v>
      </c>
      <c r="F108" s="847">
        <f>F109+F112</f>
        <v>2297148</v>
      </c>
      <c r="G108" s="843">
        <f t="shared" si="27"/>
        <v>2297148</v>
      </c>
      <c r="H108" s="847">
        <f>H109+H112</f>
        <v>1218000</v>
      </c>
      <c r="I108" s="847">
        <f>I109+I112</f>
        <v>568148</v>
      </c>
      <c r="J108" s="847">
        <f>J109+J112</f>
        <v>0</v>
      </c>
      <c r="K108" s="847">
        <f>K109+K112</f>
        <v>0</v>
      </c>
      <c r="L108" s="847"/>
      <c r="M108" s="829"/>
      <c r="N108" s="824">
        <f t="shared" si="24"/>
        <v>0</v>
      </c>
      <c r="O108" s="829">
        <f>O109+O112</f>
        <v>0</v>
      </c>
      <c r="P108" s="829">
        <f>P109+P112</f>
        <v>0</v>
      </c>
      <c r="Q108" s="829">
        <f>Q109+Q112</f>
        <v>0</v>
      </c>
      <c r="R108" s="875">
        <f t="shared" si="25"/>
        <v>2297148</v>
      </c>
    </row>
    <row r="109" spans="1:18" ht="51" customHeight="1">
      <c r="A109" s="335"/>
      <c r="B109" s="490" t="s">
        <v>22</v>
      </c>
      <c r="C109" s="490" t="s">
        <v>289</v>
      </c>
      <c r="D109" s="491" t="s">
        <v>321</v>
      </c>
      <c r="E109" s="492" t="s">
        <v>360</v>
      </c>
      <c r="F109" s="847">
        <f>F110+F111</f>
        <v>120000</v>
      </c>
      <c r="G109" s="843">
        <f t="shared" si="27"/>
        <v>120000</v>
      </c>
      <c r="H109" s="855">
        <f aca="true" t="shared" si="30" ref="H109:Q109">H110</f>
        <v>0</v>
      </c>
      <c r="I109" s="855">
        <f t="shared" si="30"/>
        <v>0</v>
      </c>
      <c r="J109" s="847">
        <f t="shared" si="30"/>
        <v>0</v>
      </c>
      <c r="K109" s="847">
        <f t="shared" si="30"/>
        <v>0</v>
      </c>
      <c r="L109" s="847"/>
      <c r="M109" s="829"/>
      <c r="N109" s="824">
        <f t="shared" si="24"/>
        <v>0</v>
      </c>
      <c r="O109" s="829">
        <f t="shared" si="30"/>
        <v>0</v>
      </c>
      <c r="P109" s="829">
        <f t="shared" si="30"/>
        <v>0</v>
      </c>
      <c r="Q109" s="829">
        <f t="shared" si="30"/>
        <v>0</v>
      </c>
      <c r="R109" s="875">
        <f t="shared" si="25"/>
        <v>120000</v>
      </c>
    </row>
    <row r="110" spans="1:18" s="325" customFormat="1" ht="60.75">
      <c r="A110" s="328"/>
      <c r="B110" s="367" t="s">
        <v>23</v>
      </c>
      <c r="C110" s="367" t="s">
        <v>290</v>
      </c>
      <c r="D110" s="367" t="s">
        <v>62</v>
      </c>
      <c r="E110" s="476" t="s">
        <v>361</v>
      </c>
      <c r="F110" s="847">
        <v>60000</v>
      </c>
      <c r="G110" s="843">
        <f t="shared" si="27"/>
        <v>60000</v>
      </c>
      <c r="H110" s="854">
        <v>0</v>
      </c>
      <c r="I110" s="854">
        <v>0</v>
      </c>
      <c r="J110" s="853">
        <v>0</v>
      </c>
      <c r="K110" s="853"/>
      <c r="L110" s="853"/>
      <c r="M110" s="820"/>
      <c r="N110" s="824">
        <f t="shared" si="24"/>
        <v>0</v>
      </c>
      <c r="O110" s="820"/>
      <c r="P110" s="820"/>
      <c r="Q110" s="820"/>
      <c r="R110" s="875">
        <f t="shared" si="25"/>
        <v>60000</v>
      </c>
    </row>
    <row r="111" spans="1:18" s="325" customFormat="1" ht="60.75">
      <c r="A111" s="328"/>
      <c r="B111" s="367" t="s">
        <v>544</v>
      </c>
      <c r="C111" s="367" t="s">
        <v>545</v>
      </c>
      <c r="D111" s="483" t="s">
        <v>62</v>
      </c>
      <c r="E111" s="476" t="s">
        <v>546</v>
      </c>
      <c r="F111" s="847">
        <v>60000</v>
      </c>
      <c r="G111" s="843">
        <f t="shared" si="27"/>
        <v>60000</v>
      </c>
      <c r="H111" s="854"/>
      <c r="I111" s="854"/>
      <c r="J111" s="853"/>
      <c r="K111" s="853"/>
      <c r="L111" s="853"/>
      <c r="M111" s="820"/>
      <c r="N111" s="824"/>
      <c r="O111" s="820"/>
      <c r="P111" s="820"/>
      <c r="Q111" s="820"/>
      <c r="R111" s="875">
        <f t="shared" si="25"/>
        <v>60000</v>
      </c>
    </row>
    <row r="112" spans="1:18" s="325" customFormat="1" ht="41.25" customHeight="1">
      <c r="A112" s="328"/>
      <c r="B112" s="367" t="s">
        <v>24</v>
      </c>
      <c r="C112" s="367" t="s">
        <v>263</v>
      </c>
      <c r="D112" s="491" t="s">
        <v>321</v>
      </c>
      <c r="E112" s="479" t="s">
        <v>259</v>
      </c>
      <c r="F112" s="847">
        <f>F113</f>
        <v>2177148</v>
      </c>
      <c r="G112" s="843">
        <f t="shared" si="27"/>
        <v>2177148</v>
      </c>
      <c r="H112" s="847">
        <f>H113</f>
        <v>1218000</v>
      </c>
      <c r="I112" s="847">
        <f>I113</f>
        <v>568148</v>
      </c>
      <c r="J112" s="847">
        <f aca="true" t="shared" si="31" ref="J112:Q112">J113</f>
        <v>0</v>
      </c>
      <c r="K112" s="847">
        <f t="shared" si="31"/>
        <v>0</v>
      </c>
      <c r="L112" s="847"/>
      <c r="M112" s="829"/>
      <c r="N112" s="824">
        <f t="shared" si="24"/>
        <v>0</v>
      </c>
      <c r="O112" s="829">
        <f t="shared" si="31"/>
        <v>0</v>
      </c>
      <c r="P112" s="829">
        <f t="shared" si="31"/>
        <v>0</v>
      </c>
      <c r="Q112" s="829">
        <f t="shared" si="31"/>
        <v>0</v>
      </c>
      <c r="R112" s="875">
        <f t="shared" si="25"/>
        <v>2177148</v>
      </c>
    </row>
    <row r="113" spans="1:18" s="387" customFormat="1" ht="60.75">
      <c r="A113" s="386"/>
      <c r="B113" s="493" t="s">
        <v>25</v>
      </c>
      <c r="C113" s="493" t="s">
        <v>264</v>
      </c>
      <c r="D113" s="493" t="s">
        <v>62</v>
      </c>
      <c r="E113" s="494" t="s">
        <v>365</v>
      </c>
      <c r="F113" s="847">
        <v>2177148</v>
      </c>
      <c r="G113" s="843">
        <f t="shared" si="27"/>
        <v>2177148</v>
      </c>
      <c r="H113" s="846">
        <v>1218000</v>
      </c>
      <c r="I113" s="846">
        <v>568148</v>
      </c>
      <c r="J113" s="848">
        <v>0</v>
      </c>
      <c r="K113" s="842"/>
      <c r="L113" s="842"/>
      <c r="M113" s="837"/>
      <c r="N113" s="824">
        <f t="shared" si="24"/>
        <v>0</v>
      </c>
      <c r="O113" s="831"/>
      <c r="P113" s="831"/>
      <c r="Q113" s="831"/>
      <c r="R113" s="875">
        <f t="shared" si="25"/>
        <v>2177148</v>
      </c>
    </row>
    <row r="114" spans="1:18" s="387" customFormat="1" ht="20.25" hidden="1">
      <c r="A114" s="386"/>
      <c r="B114" s="331" t="s">
        <v>321</v>
      </c>
      <c r="C114" s="353" t="s">
        <v>35</v>
      </c>
      <c r="D114" s="333" t="s">
        <v>321</v>
      </c>
      <c r="E114" s="362" t="s">
        <v>36</v>
      </c>
      <c r="F114" s="833">
        <f>F115</f>
        <v>0</v>
      </c>
      <c r="G114" s="833">
        <f aca="true" t="shared" si="32" ref="G114:Q114">G115</f>
        <v>0</v>
      </c>
      <c r="H114" s="833">
        <f t="shared" si="32"/>
        <v>0</v>
      </c>
      <c r="I114" s="833">
        <f t="shared" si="32"/>
        <v>0</v>
      </c>
      <c r="J114" s="829">
        <f t="shared" si="32"/>
        <v>0</v>
      </c>
      <c r="K114" s="829">
        <f t="shared" si="32"/>
        <v>0</v>
      </c>
      <c r="L114" s="829"/>
      <c r="M114" s="829"/>
      <c r="N114" s="824">
        <f t="shared" si="24"/>
        <v>0</v>
      </c>
      <c r="O114" s="829">
        <f t="shared" si="32"/>
        <v>0</v>
      </c>
      <c r="P114" s="829">
        <f t="shared" si="32"/>
        <v>0</v>
      </c>
      <c r="Q114" s="829">
        <f t="shared" si="32"/>
        <v>0</v>
      </c>
      <c r="R114" s="875">
        <f t="shared" si="25"/>
        <v>0</v>
      </c>
    </row>
    <row r="115" spans="1:18" s="387" customFormat="1" ht="40.5" hidden="1">
      <c r="A115" s="386"/>
      <c r="B115" s="355" t="s">
        <v>584</v>
      </c>
      <c r="C115" s="348" t="s">
        <v>583</v>
      </c>
      <c r="D115" s="388" t="s">
        <v>321</v>
      </c>
      <c r="E115" s="356" t="s">
        <v>585</v>
      </c>
      <c r="F115" s="833">
        <f>F116</f>
        <v>0</v>
      </c>
      <c r="G115" s="833">
        <f aca="true" t="shared" si="33" ref="G115:Q115">G116</f>
        <v>0</v>
      </c>
      <c r="H115" s="833">
        <f t="shared" si="33"/>
        <v>0</v>
      </c>
      <c r="I115" s="833">
        <f t="shared" si="33"/>
        <v>0</v>
      </c>
      <c r="J115" s="829">
        <f t="shared" si="33"/>
        <v>0</v>
      </c>
      <c r="K115" s="829">
        <f t="shared" si="33"/>
        <v>0</v>
      </c>
      <c r="L115" s="829"/>
      <c r="M115" s="829"/>
      <c r="N115" s="824">
        <f t="shared" si="24"/>
        <v>0</v>
      </c>
      <c r="O115" s="829">
        <f t="shared" si="33"/>
        <v>0</v>
      </c>
      <c r="P115" s="829">
        <f t="shared" si="33"/>
        <v>0</v>
      </c>
      <c r="Q115" s="829">
        <f t="shared" si="33"/>
        <v>0</v>
      </c>
      <c r="R115" s="875">
        <f t="shared" si="25"/>
        <v>0</v>
      </c>
    </row>
    <row r="116" spans="1:18" s="387" customFormat="1" ht="40.5" hidden="1">
      <c r="A116" s="386"/>
      <c r="B116" s="348" t="s">
        <v>581</v>
      </c>
      <c r="C116" s="348" t="s">
        <v>582</v>
      </c>
      <c r="D116" s="348" t="s">
        <v>714</v>
      </c>
      <c r="E116" s="356" t="s">
        <v>586</v>
      </c>
      <c r="F116" s="833"/>
      <c r="G116" s="857"/>
      <c r="H116" s="857"/>
      <c r="I116" s="857"/>
      <c r="J116" s="831"/>
      <c r="K116" s="837"/>
      <c r="L116" s="837"/>
      <c r="M116" s="837"/>
      <c r="N116" s="824">
        <f t="shared" si="24"/>
        <v>0</v>
      </c>
      <c r="O116" s="831"/>
      <c r="P116" s="831"/>
      <c r="Q116" s="831"/>
      <c r="R116" s="875">
        <f t="shared" si="25"/>
        <v>0</v>
      </c>
    </row>
    <row r="117" spans="1:18" s="387" customFormat="1" ht="20.25" hidden="1">
      <c r="A117" s="386"/>
      <c r="B117" s="331" t="s">
        <v>321</v>
      </c>
      <c r="C117" s="353" t="s">
        <v>35</v>
      </c>
      <c r="D117" s="333" t="s">
        <v>321</v>
      </c>
      <c r="E117" s="362" t="s">
        <v>36</v>
      </c>
      <c r="F117" s="833"/>
      <c r="G117" s="857"/>
      <c r="H117" s="857" t="s">
        <v>446</v>
      </c>
      <c r="I117" s="857"/>
      <c r="J117" s="831"/>
      <c r="K117" s="837"/>
      <c r="L117" s="837"/>
      <c r="M117" s="837"/>
      <c r="N117" s="824">
        <f t="shared" si="24"/>
        <v>0</v>
      </c>
      <c r="O117" s="831"/>
      <c r="P117" s="831"/>
      <c r="Q117" s="831"/>
      <c r="R117" s="875">
        <f t="shared" si="25"/>
        <v>0</v>
      </c>
    </row>
    <row r="118" spans="1:18" s="387" customFormat="1" ht="81" hidden="1">
      <c r="A118" s="386"/>
      <c r="B118" s="348" t="s">
        <v>676</v>
      </c>
      <c r="C118" s="348" t="s">
        <v>673</v>
      </c>
      <c r="D118" s="348" t="s">
        <v>674</v>
      </c>
      <c r="E118" s="356" t="s">
        <v>675</v>
      </c>
      <c r="F118" s="833"/>
      <c r="G118" s="857"/>
      <c r="H118" s="857"/>
      <c r="I118" s="857"/>
      <c r="J118" s="831"/>
      <c r="K118" s="837"/>
      <c r="L118" s="837"/>
      <c r="M118" s="837"/>
      <c r="N118" s="824">
        <f t="shared" si="24"/>
        <v>0</v>
      </c>
      <c r="O118" s="831"/>
      <c r="P118" s="831"/>
      <c r="Q118" s="831"/>
      <c r="R118" s="875">
        <f t="shared" si="25"/>
        <v>0</v>
      </c>
    </row>
    <row r="119" spans="1:18" s="793" customFormat="1" ht="30.75" customHeight="1">
      <c r="A119" s="791"/>
      <c r="B119" s="792"/>
      <c r="C119" s="332" t="s">
        <v>554</v>
      </c>
      <c r="D119" s="332"/>
      <c r="E119" s="581" t="s">
        <v>555</v>
      </c>
      <c r="F119" s="858">
        <f>F120+F121</f>
        <v>399000</v>
      </c>
      <c r="G119" s="853">
        <f>F119-J119</f>
        <v>399000</v>
      </c>
      <c r="H119" s="859"/>
      <c r="I119" s="859"/>
      <c r="J119" s="860"/>
      <c r="K119" s="861"/>
      <c r="L119" s="861"/>
      <c r="M119" s="861"/>
      <c r="N119" s="862"/>
      <c r="O119" s="860"/>
      <c r="P119" s="860"/>
      <c r="Q119" s="860"/>
      <c r="R119" s="875">
        <f t="shared" si="25"/>
        <v>399000</v>
      </c>
    </row>
    <row r="120" spans="1:18" s="793" customFormat="1" ht="51.75" customHeight="1">
      <c r="A120" s="791"/>
      <c r="B120" s="348" t="s">
        <v>824</v>
      </c>
      <c r="C120" s="336" t="s">
        <v>556</v>
      </c>
      <c r="D120" s="336" t="s">
        <v>557</v>
      </c>
      <c r="E120" s="374" t="s">
        <v>558</v>
      </c>
      <c r="F120" s="1006">
        <v>273900</v>
      </c>
      <c r="G120" s="843">
        <f>F120-J120</f>
        <v>273900</v>
      </c>
      <c r="H120" s="859"/>
      <c r="I120" s="859"/>
      <c r="J120" s="860"/>
      <c r="K120" s="861"/>
      <c r="L120" s="861"/>
      <c r="M120" s="861"/>
      <c r="N120" s="862"/>
      <c r="O120" s="860"/>
      <c r="P120" s="860"/>
      <c r="Q120" s="860"/>
      <c r="R120" s="875">
        <f t="shared" si="25"/>
        <v>273900</v>
      </c>
    </row>
    <row r="121" spans="1:18" s="387" customFormat="1" ht="36.75" customHeight="1">
      <c r="A121" s="386"/>
      <c r="B121" s="348" t="s">
        <v>800</v>
      </c>
      <c r="C121" s="336" t="s">
        <v>796</v>
      </c>
      <c r="D121" s="75" t="s">
        <v>557</v>
      </c>
      <c r="E121" s="790" t="s">
        <v>797</v>
      </c>
      <c r="F121" s="832">
        <v>125100</v>
      </c>
      <c r="G121" s="843">
        <f>F121-J121</f>
        <v>125100</v>
      </c>
      <c r="H121" s="857"/>
      <c r="I121" s="857"/>
      <c r="J121" s="831"/>
      <c r="K121" s="837"/>
      <c r="L121" s="837"/>
      <c r="M121" s="837"/>
      <c r="N121" s="824"/>
      <c r="O121" s="831"/>
      <c r="P121" s="831"/>
      <c r="Q121" s="831"/>
      <c r="R121" s="875">
        <f t="shared" si="25"/>
        <v>125100</v>
      </c>
    </row>
    <row r="122" spans="1:18" s="387" customFormat="1" ht="72" customHeight="1">
      <c r="A122" s="386"/>
      <c r="B122" s="131" t="s">
        <v>727</v>
      </c>
      <c r="C122" s="131"/>
      <c r="D122" s="131"/>
      <c r="E122" s="128" t="s">
        <v>63</v>
      </c>
      <c r="F122" s="834">
        <f>F123</f>
        <v>7125755</v>
      </c>
      <c r="G122" s="834">
        <f aca="true" t="shared" si="34" ref="G122:Q122">G123</f>
        <v>7125755</v>
      </c>
      <c r="H122" s="834">
        <f t="shared" si="34"/>
        <v>3770000</v>
      </c>
      <c r="I122" s="834">
        <f t="shared" si="34"/>
        <v>128255</v>
      </c>
      <c r="J122" s="834">
        <f t="shared" si="34"/>
        <v>0</v>
      </c>
      <c r="K122" s="834">
        <f t="shared" si="34"/>
        <v>0</v>
      </c>
      <c r="L122" s="834"/>
      <c r="M122" s="834"/>
      <c r="N122" s="835">
        <f t="shared" si="24"/>
        <v>0</v>
      </c>
      <c r="O122" s="834">
        <f t="shared" si="34"/>
        <v>0</v>
      </c>
      <c r="P122" s="834">
        <f t="shared" si="34"/>
        <v>0</v>
      </c>
      <c r="Q122" s="834">
        <f t="shared" si="34"/>
        <v>0</v>
      </c>
      <c r="R122" s="875">
        <f t="shared" si="25"/>
        <v>7125755</v>
      </c>
    </row>
    <row r="123" spans="1:18" s="387" customFormat="1" ht="60.75">
      <c r="A123" s="386"/>
      <c r="B123" s="329" t="s">
        <v>728</v>
      </c>
      <c r="C123" s="329"/>
      <c r="D123" s="329"/>
      <c r="E123" s="330" t="s">
        <v>63</v>
      </c>
      <c r="F123" s="836">
        <f>F124+F129+F126</f>
        <v>7125755</v>
      </c>
      <c r="G123" s="836">
        <f aca="true" t="shared" si="35" ref="G123:Q123">G124+G129+G126</f>
        <v>7125755</v>
      </c>
      <c r="H123" s="836">
        <f t="shared" si="35"/>
        <v>3770000</v>
      </c>
      <c r="I123" s="836">
        <f t="shared" si="35"/>
        <v>128255</v>
      </c>
      <c r="J123" s="836">
        <f t="shared" si="35"/>
        <v>0</v>
      </c>
      <c r="K123" s="836">
        <f t="shared" si="35"/>
        <v>0</v>
      </c>
      <c r="L123" s="836">
        <f t="shared" si="35"/>
        <v>0</v>
      </c>
      <c r="M123" s="836"/>
      <c r="N123" s="835">
        <f t="shared" si="24"/>
        <v>0</v>
      </c>
      <c r="O123" s="836">
        <f t="shared" si="35"/>
        <v>0</v>
      </c>
      <c r="P123" s="836">
        <f t="shared" si="35"/>
        <v>0</v>
      </c>
      <c r="Q123" s="836">
        <f t="shared" si="35"/>
        <v>0</v>
      </c>
      <c r="R123" s="875">
        <f t="shared" si="25"/>
        <v>7125755</v>
      </c>
    </row>
    <row r="124" spans="1:18" s="387" customFormat="1" ht="22.5" customHeight="1">
      <c r="A124" s="386"/>
      <c r="B124" s="331" t="s">
        <v>321</v>
      </c>
      <c r="C124" s="332" t="s">
        <v>322</v>
      </c>
      <c r="D124" s="331" t="s">
        <v>321</v>
      </c>
      <c r="E124" s="334" t="s">
        <v>267</v>
      </c>
      <c r="F124" s="837">
        <f>F125</f>
        <v>4854255</v>
      </c>
      <c r="G124" s="837">
        <f aca="true" t="shared" si="36" ref="G124:Q124">G125</f>
        <v>4854255</v>
      </c>
      <c r="H124" s="837">
        <f t="shared" si="36"/>
        <v>3770000</v>
      </c>
      <c r="I124" s="837">
        <f t="shared" si="36"/>
        <v>128255</v>
      </c>
      <c r="J124" s="837">
        <f t="shared" si="36"/>
        <v>0</v>
      </c>
      <c r="K124" s="837">
        <f t="shared" si="36"/>
        <v>0</v>
      </c>
      <c r="L124" s="837"/>
      <c r="M124" s="837"/>
      <c r="N124" s="824">
        <f t="shared" si="24"/>
        <v>0</v>
      </c>
      <c r="O124" s="837">
        <f t="shared" si="36"/>
        <v>0</v>
      </c>
      <c r="P124" s="837">
        <f t="shared" si="36"/>
        <v>0</v>
      </c>
      <c r="Q124" s="837">
        <f t="shared" si="36"/>
        <v>0</v>
      </c>
      <c r="R124" s="875">
        <f t="shared" si="25"/>
        <v>4854255</v>
      </c>
    </row>
    <row r="125" spans="1:18" s="387" customFormat="1" ht="68.25" customHeight="1">
      <c r="A125" s="386"/>
      <c r="B125" s="336" t="s">
        <v>729</v>
      </c>
      <c r="C125" s="336" t="s">
        <v>75</v>
      </c>
      <c r="D125" s="336" t="s">
        <v>710</v>
      </c>
      <c r="E125" s="337" t="s">
        <v>452</v>
      </c>
      <c r="F125" s="837">
        <v>4854255</v>
      </c>
      <c r="G125" s="822">
        <f>F125-J125</f>
        <v>4854255</v>
      </c>
      <c r="H125" s="830">
        <v>3770000</v>
      </c>
      <c r="I125" s="830">
        <v>128255</v>
      </c>
      <c r="J125" s="837"/>
      <c r="K125" s="837"/>
      <c r="L125" s="837"/>
      <c r="M125" s="837"/>
      <c r="N125" s="824">
        <f t="shared" si="24"/>
        <v>0</v>
      </c>
      <c r="O125" s="830"/>
      <c r="P125" s="830"/>
      <c r="Q125" s="830"/>
      <c r="R125" s="875">
        <f t="shared" si="25"/>
        <v>4854255</v>
      </c>
    </row>
    <row r="126" spans="1:18" s="387" customFormat="1" ht="38.25" customHeight="1" hidden="1">
      <c r="A126" s="386"/>
      <c r="B126" s="333" t="s">
        <v>321</v>
      </c>
      <c r="C126" s="332" t="s">
        <v>659</v>
      </c>
      <c r="D126" s="331" t="s">
        <v>321</v>
      </c>
      <c r="E126" s="334" t="s">
        <v>658</v>
      </c>
      <c r="F126" s="837">
        <f>F127</f>
        <v>0</v>
      </c>
      <c r="G126" s="837">
        <f aca="true" t="shared" si="37" ref="G126:Q126">G127</f>
        <v>0</v>
      </c>
      <c r="H126" s="837">
        <f t="shared" si="37"/>
        <v>0</v>
      </c>
      <c r="I126" s="837">
        <f t="shared" si="37"/>
        <v>0</v>
      </c>
      <c r="J126" s="837">
        <f t="shared" si="37"/>
        <v>0</v>
      </c>
      <c r="K126" s="837">
        <f t="shared" si="37"/>
        <v>0</v>
      </c>
      <c r="L126" s="837">
        <f t="shared" si="37"/>
        <v>0</v>
      </c>
      <c r="M126" s="837"/>
      <c r="N126" s="824">
        <f t="shared" si="24"/>
        <v>0</v>
      </c>
      <c r="O126" s="837">
        <f t="shared" si="37"/>
        <v>0</v>
      </c>
      <c r="P126" s="837">
        <f t="shared" si="37"/>
        <v>0</v>
      </c>
      <c r="Q126" s="837">
        <f t="shared" si="37"/>
        <v>0</v>
      </c>
      <c r="R126" s="875">
        <f t="shared" si="25"/>
        <v>0</v>
      </c>
    </row>
    <row r="127" spans="1:18" s="387" customFormat="1" ht="63.75" customHeight="1" hidden="1">
      <c r="A127" s="386"/>
      <c r="B127" s="336" t="s">
        <v>660</v>
      </c>
      <c r="C127" s="339" t="s">
        <v>270</v>
      </c>
      <c r="D127" s="336" t="s">
        <v>271</v>
      </c>
      <c r="E127" s="337" t="s">
        <v>272</v>
      </c>
      <c r="F127" s="837"/>
      <c r="G127" s="822">
        <f>F127-J127</f>
        <v>0</v>
      </c>
      <c r="H127" s="830"/>
      <c r="I127" s="830"/>
      <c r="J127" s="837"/>
      <c r="K127" s="837"/>
      <c r="L127" s="837"/>
      <c r="M127" s="837"/>
      <c r="N127" s="824">
        <f t="shared" si="24"/>
        <v>0</v>
      </c>
      <c r="O127" s="830"/>
      <c r="P127" s="830"/>
      <c r="Q127" s="830"/>
      <c r="R127" s="875">
        <f t="shared" si="25"/>
        <v>0</v>
      </c>
    </row>
    <row r="128" spans="1:18" s="387" customFormat="1" ht="105.75" customHeight="1" hidden="1">
      <c r="A128" s="386"/>
      <c r="B128" s="336" t="s">
        <v>660</v>
      </c>
      <c r="C128" s="339" t="s">
        <v>270</v>
      </c>
      <c r="D128" s="336" t="s">
        <v>271</v>
      </c>
      <c r="E128" s="337" t="s">
        <v>186</v>
      </c>
      <c r="F128" s="830"/>
      <c r="G128" s="822">
        <f>F128-J128</f>
        <v>0</v>
      </c>
      <c r="H128" s="830"/>
      <c r="I128" s="830"/>
      <c r="J128" s="837"/>
      <c r="K128" s="837"/>
      <c r="L128" s="837"/>
      <c r="M128" s="837"/>
      <c r="N128" s="824">
        <f t="shared" si="24"/>
        <v>0</v>
      </c>
      <c r="O128" s="830"/>
      <c r="P128" s="830"/>
      <c r="Q128" s="830"/>
      <c r="R128" s="875">
        <f t="shared" si="25"/>
        <v>0</v>
      </c>
    </row>
    <row r="129" spans="1:18" ht="48.75" customHeight="1">
      <c r="A129" s="335"/>
      <c r="B129" s="331" t="s">
        <v>321</v>
      </c>
      <c r="C129" s="384" t="s">
        <v>280</v>
      </c>
      <c r="D129" s="333" t="s">
        <v>321</v>
      </c>
      <c r="E129" s="365" t="s">
        <v>279</v>
      </c>
      <c r="F129" s="829">
        <f>F136+F151+F159+F160+F163+F161+F162</f>
        <v>2271500</v>
      </c>
      <c r="G129" s="829">
        <f>G136+G151+G159+G160+G163+G161+G162</f>
        <v>2271500</v>
      </c>
      <c r="H129" s="829">
        <f aca="true" t="shared" si="38" ref="H129:Q129">H136+H151+H159+H160+H163+H161</f>
        <v>0</v>
      </c>
      <c r="I129" s="829">
        <f t="shared" si="38"/>
        <v>0</v>
      </c>
      <c r="J129" s="829">
        <f t="shared" si="38"/>
        <v>0</v>
      </c>
      <c r="K129" s="829">
        <f t="shared" si="38"/>
        <v>0</v>
      </c>
      <c r="L129" s="829">
        <f t="shared" si="38"/>
        <v>0</v>
      </c>
      <c r="M129" s="829"/>
      <c r="N129" s="824">
        <f t="shared" si="24"/>
        <v>0</v>
      </c>
      <c r="O129" s="829">
        <f t="shared" si="38"/>
        <v>0</v>
      </c>
      <c r="P129" s="829">
        <f t="shared" si="38"/>
        <v>0</v>
      </c>
      <c r="Q129" s="829">
        <f t="shared" si="38"/>
        <v>0</v>
      </c>
      <c r="R129" s="875">
        <f t="shared" si="25"/>
        <v>2271500</v>
      </c>
    </row>
    <row r="130" spans="1:18" s="387" customFormat="1" ht="96" customHeight="1" hidden="1">
      <c r="A130" s="386"/>
      <c r="B130" s="349" t="s">
        <v>735</v>
      </c>
      <c r="C130" s="349" t="s">
        <v>293</v>
      </c>
      <c r="D130" s="389" t="s">
        <v>321</v>
      </c>
      <c r="E130" s="350" t="s">
        <v>366</v>
      </c>
      <c r="F130" s="821">
        <f>F131+F132</f>
        <v>0</v>
      </c>
      <c r="G130" s="821">
        <f aca="true" t="shared" si="39" ref="G130:Q130">G131+G132</f>
        <v>0</v>
      </c>
      <c r="H130" s="863">
        <f t="shared" si="39"/>
        <v>0</v>
      </c>
      <c r="I130" s="863">
        <f t="shared" si="39"/>
        <v>0</v>
      </c>
      <c r="J130" s="821">
        <f t="shared" si="39"/>
        <v>0</v>
      </c>
      <c r="K130" s="821">
        <f t="shared" si="39"/>
        <v>0</v>
      </c>
      <c r="L130" s="821"/>
      <c r="M130" s="821"/>
      <c r="N130" s="824">
        <f t="shared" si="24"/>
        <v>0</v>
      </c>
      <c r="O130" s="821">
        <f t="shared" si="39"/>
        <v>0</v>
      </c>
      <c r="P130" s="821">
        <f t="shared" si="39"/>
        <v>0</v>
      </c>
      <c r="Q130" s="821">
        <f t="shared" si="39"/>
        <v>0</v>
      </c>
      <c r="R130" s="875">
        <f t="shared" si="25"/>
        <v>0</v>
      </c>
    </row>
    <row r="131" spans="1:18" ht="75.75" customHeight="1" hidden="1">
      <c r="A131" s="335"/>
      <c r="B131" s="390" t="s">
        <v>736</v>
      </c>
      <c r="C131" s="347" t="s">
        <v>294</v>
      </c>
      <c r="D131" s="347" t="s">
        <v>64</v>
      </c>
      <c r="E131" s="382" t="s">
        <v>737</v>
      </c>
      <c r="F131" s="829"/>
      <c r="G131" s="832"/>
      <c r="H131" s="833"/>
      <c r="I131" s="833"/>
      <c r="J131" s="864"/>
      <c r="K131" s="830">
        <v>0</v>
      </c>
      <c r="L131" s="830"/>
      <c r="M131" s="830"/>
      <c r="N131" s="824">
        <f t="shared" si="24"/>
        <v>0</v>
      </c>
      <c r="O131" s="864"/>
      <c r="P131" s="864"/>
      <c r="Q131" s="864"/>
      <c r="R131" s="875">
        <f t="shared" si="25"/>
        <v>0</v>
      </c>
    </row>
    <row r="132" spans="1:18" ht="70.5" customHeight="1" hidden="1">
      <c r="A132" s="335"/>
      <c r="B132" s="390" t="s">
        <v>738</v>
      </c>
      <c r="C132" s="347" t="s">
        <v>295</v>
      </c>
      <c r="D132" s="347" t="s">
        <v>66</v>
      </c>
      <c r="E132" s="382" t="s">
        <v>367</v>
      </c>
      <c r="F132" s="829"/>
      <c r="G132" s="832"/>
      <c r="H132" s="833"/>
      <c r="I132" s="833"/>
      <c r="J132" s="864"/>
      <c r="K132" s="830"/>
      <c r="L132" s="830"/>
      <c r="M132" s="830"/>
      <c r="N132" s="824">
        <f t="shared" si="24"/>
        <v>0</v>
      </c>
      <c r="O132" s="864"/>
      <c r="P132" s="864"/>
      <c r="Q132" s="864"/>
      <c r="R132" s="875">
        <f t="shared" si="25"/>
        <v>0</v>
      </c>
    </row>
    <row r="133" spans="1:18" ht="58.5" customHeight="1" hidden="1">
      <c r="A133" s="335"/>
      <c r="B133" s="390" t="s">
        <v>739</v>
      </c>
      <c r="C133" s="347" t="s">
        <v>296</v>
      </c>
      <c r="D133" s="388" t="s">
        <v>321</v>
      </c>
      <c r="E133" s="356" t="s">
        <v>368</v>
      </c>
      <c r="F133" s="829">
        <f>F134+F135</f>
        <v>0</v>
      </c>
      <c r="G133" s="829">
        <f aca="true" t="shared" si="40" ref="G133:Q133">G134+G135</f>
        <v>0</v>
      </c>
      <c r="H133" s="833">
        <f t="shared" si="40"/>
        <v>0</v>
      </c>
      <c r="I133" s="833">
        <f t="shared" si="40"/>
        <v>0</v>
      </c>
      <c r="J133" s="829">
        <f t="shared" si="40"/>
        <v>0</v>
      </c>
      <c r="K133" s="829">
        <f t="shared" si="40"/>
        <v>0</v>
      </c>
      <c r="L133" s="829"/>
      <c r="M133" s="829"/>
      <c r="N133" s="824">
        <f t="shared" si="24"/>
        <v>0</v>
      </c>
      <c r="O133" s="829">
        <f t="shared" si="40"/>
        <v>0</v>
      </c>
      <c r="P133" s="829">
        <f t="shared" si="40"/>
        <v>0</v>
      </c>
      <c r="Q133" s="829">
        <f t="shared" si="40"/>
        <v>0</v>
      </c>
      <c r="R133" s="875">
        <f t="shared" si="25"/>
        <v>0</v>
      </c>
    </row>
    <row r="134" spans="1:18" ht="70.5" customHeight="1" hidden="1">
      <c r="A134" s="335"/>
      <c r="B134" s="390" t="s">
        <v>740</v>
      </c>
      <c r="C134" s="347" t="s">
        <v>297</v>
      </c>
      <c r="D134" s="347" t="s">
        <v>64</v>
      </c>
      <c r="E134" s="382" t="s">
        <v>368</v>
      </c>
      <c r="F134" s="829"/>
      <c r="G134" s="832"/>
      <c r="H134" s="833"/>
      <c r="I134" s="833"/>
      <c r="J134" s="864"/>
      <c r="K134" s="830"/>
      <c r="L134" s="830"/>
      <c r="M134" s="830"/>
      <c r="N134" s="824">
        <f t="shared" si="24"/>
        <v>0</v>
      </c>
      <c r="O134" s="864"/>
      <c r="P134" s="864"/>
      <c r="Q134" s="864"/>
      <c r="R134" s="875">
        <f t="shared" si="25"/>
        <v>0</v>
      </c>
    </row>
    <row r="135" spans="1:18" ht="87" customHeight="1" hidden="1">
      <c r="A135" s="335"/>
      <c r="B135" s="390" t="s">
        <v>741</v>
      </c>
      <c r="C135" s="347" t="s">
        <v>298</v>
      </c>
      <c r="D135" s="347" t="s">
        <v>66</v>
      </c>
      <c r="E135" s="382" t="s">
        <v>369</v>
      </c>
      <c r="F135" s="829"/>
      <c r="G135" s="832"/>
      <c r="H135" s="833"/>
      <c r="I135" s="833"/>
      <c r="J135" s="864"/>
      <c r="K135" s="830">
        <v>0</v>
      </c>
      <c r="L135" s="830"/>
      <c r="M135" s="830"/>
      <c r="N135" s="824">
        <f t="shared" si="24"/>
        <v>0</v>
      </c>
      <c r="O135" s="864"/>
      <c r="P135" s="864"/>
      <c r="Q135" s="864"/>
      <c r="R135" s="875">
        <f t="shared" si="25"/>
        <v>0</v>
      </c>
    </row>
    <row r="136" spans="1:18" ht="102.75" customHeight="1">
      <c r="A136" s="377"/>
      <c r="B136" s="390" t="s">
        <v>745</v>
      </c>
      <c r="C136" s="391" t="s">
        <v>742</v>
      </c>
      <c r="D136" s="388" t="s">
        <v>321</v>
      </c>
      <c r="E136" s="356" t="s">
        <v>746</v>
      </c>
      <c r="F136" s="829">
        <f>F137+F138+F139+F148+F149+F150</f>
        <v>166000</v>
      </c>
      <c r="G136" s="822">
        <f>F136-J136</f>
        <v>166000</v>
      </c>
      <c r="H136" s="833">
        <f aca="true" t="shared" si="41" ref="H136:Q136">H137+H138+H139</f>
        <v>0</v>
      </c>
      <c r="I136" s="833">
        <f t="shared" si="41"/>
        <v>0</v>
      </c>
      <c r="J136" s="829">
        <f t="shared" si="41"/>
        <v>0</v>
      </c>
      <c r="K136" s="829">
        <f t="shared" si="41"/>
        <v>0</v>
      </c>
      <c r="L136" s="829"/>
      <c r="M136" s="829"/>
      <c r="N136" s="824">
        <f t="shared" si="24"/>
        <v>0</v>
      </c>
      <c r="O136" s="829">
        <f t="shared" si="41"/>
        <v>0</v>
      </c>
      <c r="P136" s="829">
        <f t="shared" si="41"/>
        <v>0</v>
      </c>
      <c r="Q136" s="829">
        <f t="shared" si="41"/>
        <v>0</v>
      </c>
      <c r="R136" s="875">
        <f t="shared" si="25"/>
        <v>166000</v>
      </c>
    </row>
    <row r="137" spans="1:18" ht="48.75" customHeight="1">
      <c r="A137" s="377"/>
      <c r="B137" s="392" t="s">
        <v>747</v>
      </c>
      <c r="C137" s="393" t="s">
        <v>748</v>
      </c>
      <c r="D137" s="393" t="s">
        <v>64</v>
      </c>
      <c r="E137" s="356" t="s">
        <v>749</v>
      </c>
      <c r="F137" s="829">
        <v>12000</v>
      </c>
      <c r="G137" s="822">
        <f>F137-J137</f>
        <v>12000</v>
      </c>
      <c r="H137" s="833"/>
      <c r="I137" s="833"/>
      <c r="J137" s="864"/>
      <c r="K137" s="830"/>
      <c r="L137" s="830"/>
      <c r="M137" s="830"/>
      <c r="N137" s="824">
        <f t="shared" si="24"/>
        <v>0</v>
      </c>
      <c r="O137" s="864"/>
      <c r="P137" s="864"/>
      <c r="Q137" s="864"/>
      <c r="R137" s="875">
        <f t="shared" si="25"/>
        <v>12000</v>
      </c>
    </row>
    <row r="138" spans="1:18" ht="60" customHeight="1" hidden="1">
      <c r="A138" s="377"/>
      <c r="B138" s="392" t="s">
        <v>82</v>
      </c>
      <c r="C138" s="393" t="s">
        <v>83</v>
      </c>
      <c r="D138" s="393" t="s">
        <v>65</v>
      </c>
      <c r="E138" s="356" t="s">
        <v>86</v>
      </c>
      <c r="F138" s="829"/>
      <c r="G138" s="832"/>
      <c r="H138" s="833"/>
      <c r="I138" s="833"/>
      <c r="J138" s="864"/>
      <c r="K138" s="830"/>
      <c r="L138" s="830"/>
      <c r="M138" s="830"/>
      <c r="N138" s="824">
        <f t="shared" si="24"/>
        <v>0</v>
      </c>
      <c r="O138" s="864"/>
      <c r="P138" s="864"/>
      <c r="Q138" s="864"/>
      <c r="R138" s="875">
        <f t="shared" si="25"/>
        <v>0</v>
      </c>
    </row>
    <row r="139" spans="1:18" ht="64.5" customHeight="1" hidden="1">
      <c r="A139" s="377"/>
      <c r="B139" s="392" t="s">
        <v>752</v>
      </c>
      <c r="C139" s="393" t="s">
        <v>753</v>
      </c>
      <c r="D139" s="393" t="s">
        <v>65</v>
      </c>
      <c r="E139" s="356" t="s">
        <v>744</v>
      </c>
      <c r="F139" s="829"/>
      <c r="G139" s="832"/>
      <c r="H139" s="833"/>
      <c r="I139" s="833"/>
      <c r="J139" s="864"/>
      <c r="K139" s="830"/>
      <c r="L139" s="830"/>
      <c r="M139" s="830"/>
      <c r="N139" s="824">
        <f t="shared" si="24"/>
        <v>0</v>
      </c>
      <c r="O139" s="864"/>
      <c r="P139" s="864"/>
      <c r="Q139" s="864"/>
      <c r="R139" s="875">
        <f t="shared" si="25"/>
        <v>0</v>
      </c>
    </row>
    <row r="140" spans="1:18" ht="64.5" customHeight="1" hidden="1">
      <c r="A140" s="377"/>
      <c r="B140" s="390" t="s">
        <v>754</v>
      </c>
      <c r="C140" s="347" t="s">
        <v>299</v>
      </c>
      <c r="D140" s="388" t="s">
        <v>321</v>
      </c>
      <c r="E140" s="356" t="s">
        <v>563</v>
      </c>
      <c r="F140" s="829">
        <f>F141+F142+F143+F144+F145+F146+F147</f>
        <v>0</v>
      </c>
      <c r="G140" s="829">
        <f aca="true" t="shared" si="42" ref="G140:Q140">G141+G142+G143+G144+G145+G146+G147</f>
        <v>0</v>
      </c>
      <c r="H140" s="833">
        <f t="shared" si="42"/>
        <v>0</v>
      </c>
      <c r="I140" s="833">
        <f t="shared" si="42"/>
        <v>0</v>
      </c>
      <c r="J140" s="829">
        <f t="shared" si="42"/>
        <v>0</v>
      </c>
      <c r="K140" s="829">
        <f t="shared" si="42"/>
        <v>0</v>
      </c>
      <c r="L140" s="829"/>
      <c r="M140" s="829"/>
      <c r="N140" s="824">
        <f t="shared" si="24"/>
        <v>0</v>
      </c>
      <c r="O140" s="829">
        <f t="shared" si="42"/>
        <v>0</v>
      </c>
      <c r="P140" s="829">
        <f t="shared" si="42"/>
        <v>0</v>
      </c>
      <c r="Q140" s="829">
        <f t="shared" si="42"/>
        <v>0</v>
      </c>
      <c r="R140" s="875">
        <f aca="true" t="shared" si="43" ref="R140:R176">F140+K140</f>
        <v>0</v>
      </c>
    </row>
    <row r="141" spans="1:18" ht="35.25" customHeight="1" hidden="1">
      <c r="A141" s="335"/>
      <c r="B141" s="390" t="s">
        <v>755</v>
      </c>
      <c r="C141" s="347" t="s">
        <v>300</v>
      </c>
      <c r="D141" s="347" t="s">
        <v>61</v>
      </c>
      <c r="E141" s="356" t="s">
        <v>370</v>
      </c>
      <c r="F141" s="829"/>
      <c r="G141" s="832"/>
      <c r="H141" s="828"/>
      <c r="I141" s="828"/>
      <c r="J141" s="820"/>
      <c r="K141" s="820"/>
      <c r="L141" s="820"/>
      <c r="M141" s="820"/>
      <c r="N141" s="824">
        <f t="shared" si="24"/>
        <v>0</v>
      </c>
      <c r="O141" s="820">
        <v>0</v>
      </c>
      <c r="P141" s="820">
        <v>0</v>
      </c>
      <c r="Q141" s="820"/>
      <c r="R141" s="875">
        <f t="shared" si="43"/>
        <v>0</v>
      </c>
    </row>
    <row r="142" spans="1:18" ht="40.5" hidden="1">
      <c r="A142" s="335"/>
      <c r="B142" s="390" t="s">
        <v>756</v>
      </c>
      <c r="C142" s="347" t="s">
        <v>301</v>
      </c>
      <c r="D142" s="347" t="s">
        <v>61</v>
      </c>
      <c r="E142" s="356" t="s">
        <v>757</v>
      </c>
      <c r="F142" s="829"/>
      <c r="G142" s="832"/>
      <c r="H142" s="828"/>
      <c r="I142" s="828"/>
      <c r="J142" s="820"/>
      <c r="K142" s="820"/>
      <c r="L142" s="820"/>
      <c r="M142" s="820"/>
      <c r="N142" s="824">
        <f t="shared" si="24"/>
        <v>0</v>
      </c>
      <c r="O142" s="820"/>
      <c r="P142" s="820"/>
      <c r="Q142" s="820"/>
      <c r="R142" s="875">
        <f t="shared" si="43"/>
        <v>0</v>
      </c>
    </row>
    <row r="143" spans="1:18" ht="40.5" hidden="1">
      <c r="A143" s="335"/>
      <c r="B143" s="390" t="s">
        <v>758</v>
      </c>
      <c r="C143" s="347" t="s">
        <v>302</v>
      </c>
      <c r="D143" s="347" t="s">
        <v>61</v>
      </c>
      <c r="E143" s="356" t="s">
        <v>371</v>
      </c>
      <c r="F143" s="829"/>
      <c r="G143" s="832"/>
      <c r="H143" s="828"/>
      <c r="I143" s="828"/>
      <c r="J143" s="820"/>
      <c r="K143" s="820"/>
      <c r="L143" s="820"/>
      <c r="M143" s="820"/>
      <c r="N143" s="824">
        <f t="shared" si="24"/>
        <v>0</v>
      </c>
      <c r="O143" s="820"/>
      <c r="P143" s="820"/>
      <c r="Q143" s="820"/>
      <c r="R143" s="875">
        <f t="shared" si="43"/>
        <v>0</v>
      </c>
    </row>
    <row r="144" spans="1:18" ht="36.75" customHeight="1" hidden="1">
      <c r="A144" s="335"/>
      <c r="B144" s="390" t="s">
        <v>759</v>
      </c>
      <c r="C144" s="347" t="s">
        <v>303</v>
      </c>
      <c r="D144" s="347" t="s">
        <v>61</v>
      </c>
      <c r="E144" s="356" t="s">
        <v>372</v>
      </c>
      <c r="F144" s="829"/>
      <c r="G144" s="832"/>
      <c r="H144" s="828"/>
      <c r="I144" s="828"/>
      <c r="J144" s="820"/>
      <c r="K144" s="820"/>
      <c r="L144" s="820"/>
      <c r="M144" s="820"/>
      <c r="N144" s="824">
        <f t="shared" si="24"/>
        <v>0</v>
      </c>
      <c r="O144" s="820"/>
      <c r="P144" s="820"/>
      <c r="Q144" s="820"/>
      <c r="R144" s="875">
        <f t="shared" si="43"/>
        <v>0</v>
      </c>
    </row>
    <row r="145" spans="1:18" ht="39.75" customHeight="1" hidden="1">
      <c r="A145" s="335"/>
      <c r="B145" s="390" t="s">
        <v>1</v>
      </c>
      <c r="C145" s="347" t="s">
        <v>304</v>
      </c>
      <c r="D145" s="347" t="s">
        <v>61</v>
      </c>
      <c r="E145" s="356" t="s">
        <v>373</v>
      </c>
      <c r="F145" s="829"/>
      <c r="G145" s="832"/>
      <c r="H145" s="828"/>
      <c r="I145" s="828"/>
      <c r="J145" s="820"/>
      <c r="K145" s="820"/>
      <c r="L145" s="820"/>
      <c r="M145" s="820"/>
      <c r="N145" s="824">
        <f t="shared" si="24"/>
        <v>0</v>
      </c>
      <c r="O145" s="820"/>
      <c r="P145" s="820"/>
      <c r="Q145" s="820"/>
      <c r="R145" s="875">
        <f t="shared" si="43"/>
        <v>0</v>
      </c>
    </row>
    <row r="146" spans="1:18" ht="38.25" customHeight="1" hidden="1">
      <c r="A146" s="335"/>
      <c r="B146" s="390" t="s">
        <v>2</v>
      </c>
      <c r="C146" s="347" t="s">
        <v>305</v>
      </c>
      <c r="D146" s="347" t="s">
        <v>61</v>
      </c>
      <c r="E146" s="356" t="s">
        <v>374</v>
      </c>
      <c r="F146" s="829"/>
      <c r="G146" s="832"/>
      <c r="H146" s="828"/>
      <c r="I146" s="828"/>
      <c r="J146" s="820"/>
      <c r="K146" s="820"/>
      <c r="L146" s="820"/>
      <c r="M146" s="820"/>
      <c r="N146" s="824">
        <f t="shared" si="24"/>
        <v>0</v>
      </c>
      <c r="O146" s="820"/>
      <c r="P146" s="820"/>
      <c r="Q146" s="820"/>
      <c r="R146" s="875">
        <f t="shared" si="43"/>
        <v>0</v>
      </c>
    </row>
    <row r="147" spans="1:18" ht="40.5" hidden="1">
      <c r="A147" s="335"/>
      <c r="B147" s="390" t="s">
        <v>564</v>
      </c>
      <c r="C147" s="347" t="s">
        <v>565</v>
      </c>
      <c r="D147" s="347" t="s">
        <v>61</v>
      </c>
      <c r="E147" s="356" t="s">
        <v>375</v>
      </c>
      <c r="F147" s="829"/>
      <c r="G147" s="832"/>
      <c r="H147" s="865"/>
      <c r="I147" s="865"/>
      <c r="J147" s="864"/>
      <c r="K147" s="830"/>
      <c r="L147" s="830"/>
      <c r="M147" s="830"/>
      <c r="N147" s="824">
        <f t="shared" si="24"/>
        <v>0</v>
      </c>
      <c r="O147" s="864"/>
      <c r="P147" s="864"/>
      <c r="Q147" s="864"/>
      <c r="R147" s="875">
        <f t="shared" si="43"/>
        <v>0</v>
      </c>
    </row>
    <row r="148" spans="1:18" ht="60" customHeight="1">
      <c r="A148" s="335"/>
      <c r="B148" s="430" t="s">
        <v>750</v>
      </c>
      <c r="C148" s="430" t="s">
        <v>751</v>
      </c>
      <c r="D148" s="430" t="s">
        <v>65</v>
      </c>
      <c r="E148" s="584" t="s">
        <v>559</v>
      </c>
      <c r="F148" s="829">
        <v>140000</v>
      </c>
      <c r="G148" s="822">
        <f>F148-J148</f>
        <v>140000</v>
      </c>
      <c r="H148" s="865"/>
      <c r="I148" s="865"/>
      <c r="J148" s="864"/>
      <c r="K148" s="830"/>
      <c r="L148" s="830"/>
      <c r="M148" s="830"/>
      <c r="N148" s="824">
        <f t="shared" si="24"/>
        <v>0</v>
      </c>
      <c r="O148" s="864"/>
      <c r="P148" s="864"/>
      <c r="Q148" s="864"/>
      <c r="R148" s="875">
        <f t="shared" si="43"/>
        <v>140000</v>
      </c>
    </row>
    <row r="149" spans="1:18" ht="78.75" customHeight="1" hidden="1">
      <c r="A149" s="335"/>
      <c r="B149" s="390" t="s">
        <v>82</v>
      </c>
      <c r="C149" s="347" t="s">
        <v>83</v>
      </c>
      <c r="D149" s="347" t="s">
        <v>65</v>
      </c>
      <c r="E149" s="356" t="s">
        <v>86</v>
      </c>
      <c r="F149" s="829"/>
      <c r="G149" s="832"/>
      <c r="H149" s="865"/>
      <c r="I149" s="865"/>
      <c r="J149" s="864"/>
      <c r="K149" s="830"/>
      <c r="L149" s="830"/>
      <c r="M149" s="830"/>
      <c r="N149" s="824">
        <f t="shared" si="24"/>
        <v>0</v>
      </c>
      <c r="O149" s="864"/>
      <c r="P149" s="864"/>
      <c r="Q149" s="864"/>
      <c r="R149" s="875">
        <f t="shared" si="43"/>
        <v>0</v>
      </c>
    </row>
    <row r="150" spans="1:18" ht="73.5" customHeight="1">
      <c r="A150" s="335"/>
      <c r="B150" s="430" t="s">
        <v>752</v>
      </c>
      <c r="C150" s="430" t="s">
        <v>753</v>
      </c>
      <c r="D150" s="430" t="s">
        <v>65</v>
      </c>
      <c r="E150" s="584" t="s">
        <v>744</v>
      </c>
      <c r="F150" s="829">
        <v>14000</v>
      </c>
      <c r="G150" s="822">
        <f>F150-J150</f>
        <v>14000</v>
      </c>
      <c r="H150" s="865"/>
      <c r="I150" s="865"/>
      <c r="J150" s="864"/>
      <c r="K150" s="830"/>
      <c r="L150" s="830"/>
      <c r="M150" s="830"/>
      <c r="N150" s="824">
        <f t="shared" si="24"/>
        <v>0</v>
      </c>
      <c r="O150" s="864"/>
      <c r="P150" s="864"/>
      <c r="Q150" s="864"/>
      <c r="R150" s="875">
        <f t="shared" si="43"/>
        <v>14000</v>
      </c>
    </row>
    <row r="151" spans="1:18" ht="60.75">
      <c r="A151" s="335"/>
      <c r="B151" s="390" t="s">
        <v>4</v>
      </c>
      <c r="C151" s="347" t="s">
        <v>306</v>
      </c>
      <c r="D151" s="347" t="s">
        <v>65</v>
      </c>
      <c r="E151" s="394" t="s">
        <v>380</v>
      </c>
      <c r="F151" s="829">
        <v>98800</v>
      </c>
      <c r="G151" s="822">
        <f>F151-J151</f>
        <v>98800</v>
      </c>
      <c r="H151" s="865"/>
      <c r="I151" s="865"/>
      <c r="J151" s="864"/>
      <c r="K151" s="830"/>
      <c r="L151" s="830"/>
      <c r="M151" s="830"/>
      <c r="N151" s="824">
        <f t="shared" si="24"/>
        <v>0</v>
      </c>
      <c r="O151" s="864"/>
      <c r="P151" s="864"/>
      <c r="Q151" s="864"/>
      <c r="R151" s="875">
        <f t="shared" si="43"/>
        <v>98800</v>
      </c>
    </row>
    <row r="152" spans="1:18" ht="206.25" customHeight="1" hidden="1">
      <c r="A152" s="335"/>
      <c r="B152" s="390" t="s">
        <v>5</v>
      </c>
      <c r="C152" s="348" t="s">
        <v>307</v>
      </c>
      <c r="D152" s="348" t="s">
        <v>321</v>
      </c>
      <c r="E152" s="356" t="s">
        <v>566</v>
      </c>
      <c r="F152" s="829">
        <f>F153+F154+F155+F157+F156</f>
        <v>0</v>
      </c>
      <c r="G152" s="829">
        <f aca="true" t="shared" si="44" ref="G152:Q152">G153+G154+G155+G157+G156</f>
        <v>0</v>
      </c>
      <c r="H152" s="833">
        <f t="shared" si="44"/>
        <v>0</v>
      </c>
      <c r="I152" s="833">
        <f t="shared" si="44"/>
        <v>0</v>
      </c>
      <c r="J152" s="833">
        <f t="shared" si="44"/>
        <v>0</v>
      </c>
      <c r="K152" s="833">
        <f t="shared" si="44"/>
        <v>0</v>
      </c>
      <c r="L152" s="833"/>
      <c r="M152" s="833"/>
      <c r="N152" s="824">
        <f t="shared" si="24"/>
        <v>0</v>
      </c>
      <c r="O152" s="833">
        <f t="shared" si="44"/>
        <v>0</v>
      </c>
      <c r="P152" s="833">
        <f t="shared" si="44"/>
        <v>0</v>
      </c>
      <c r="Q152" s="833">
        <f t="shared" si="44"/>
        <v>0</v>
      </c>
      <c r="R152" s="875">
        <f t="shared" si="43"/>
        <v>0</v>
      </c>
    </row>
    <row r="153" spans="1:18" ht="56.25" customHeight="1" hidden="1">
      <c r="A153" s="335"/>
      <c r="B153" s="390" t="s">
        <v>336</v>
      </c>
      <c r="C153" s="348" t="s">
        <v>337</v>
      </c>
      <c r="D153" s="348" t="s">
        <v>67</v>
      </c>
      <c r="E153" s="356" t="s">
        <v>3</v>
      </c>
      <c r="F153" s="829"/>
      <c r="G153" s="832"/>
      <c r="H153" s="865"/>
      <c r="I153" s="865"/>
      <c r="J153" s="864"/>
      <c r="K153" s="830"/>
      <c r="L153" s="830"/>
      <c r="M153" s="830"/>
      <c r="N153" s="824">
        <f t="shared" si="24"/>
        <v>0</v>
      </c>
      <c r="O153" s="864"/>
      <c r="P153" s="864"/>
      <c r="Q153" s="864"/>
      <c r="R153" s="875">
        <f t="shared" si="43"/>
        <v>0</v>
      </c>
    </row>
    <row r="154" spans="1:18" ht="77.25" customHeight="1" hidden="1">
      <c r="A154" s="335"/>
      <c r="B154" s="390" t="s">
        <v>338</v>
      </c>
      <c r="C154" s="348" t="s">
        <v>352</v>
      </c>
      <c r="D154" s="348" t="s">
        <v>67</v>
      </c>
      <c r="E154" s="356" t="s">
        <v>351</v>
      </c>
      <c r="F154" s="829"/>
      <c r="G154" s="832"/>
      <c r="H154" s="865"/>
      <c r="I154" s="865"/>
      <c r="J154" s="864"/>
      <c r="K154" s="830"/>
      <c r="L154" s="830"/>
      <c r="M154" s="830"/>
      <c r="N154" s="824">
        <f t="shared" si="24"/>
        <v>0</v>
      </c>
      <c r="O154" s="864"/>
      <c r="P154" s="864"/>
      <c r="Q154" s="864"/>
      <c r="R154" s="875">
        <f t="shared" si="43"/>
        <v>0</v>
      </c>
    </row>
    <row r="155" spans="1:18" ht="63.75" customHeight="1" hidden="1">
      <c r="A155" s="335"/>
      <c r="B155" s="390" t="s">
        <v>354</v>
      </c>
      <c r="C155" s="348" t="s">
        <v>355</v>
      </c>
      <c r="D155" s="348" t="s">
        <v>67</v>
      </c>
      <c r="E155" s="356" t="s">
        <v>353</v>
      </c>
      <c r="F155" s="829"/>
      <c r="G155" s="832"/>
      <c r="H155" s="865"/>
      <c r="I155" s="865"/>
      <c r="J155" s="864"/>
      <c r="K155" s="830"/>
      <c r="L155" s="830"/>
      <c r="M155" s="830"/>
      <c r="N155" s="824">
        <f t="shared" si="24"/>
        <v>0</v>
      </c>
      <c r="O155" s="864"/>
      <c r="P155" s="864"/>
      <c r="Q155" s="864"/>
      <c r="R155" s="875">
        <f t="shared" si="43"/>
        <v>0</v>
      </c>
    </row>
    <row r="156" spans="1:18" ht="81.75" customHeight="1" hidden="1">
      <c r="A156" s="335"/>
      <c r="B156" s="395" t="s">
        <v>238</v>
      </c>
      <c r="C156" s="396">
        <v>3084</v>
      </c>
      <c r="D156" s="397">
        <v>1040</v>
      </c>
      <c r="E156" s="398" t="s">
        <v>85</v>
      </c>
      <c r="F156" s="829"/>
      <c r="G156" s="832"/>
      <c r="H156" s="865"/>
      <c r="I156" s="865"/>
      <c r="J156" s="864"/>
      <c r="K156" s="830"/>
      <c r="L156" s="830"/>
      <c r="M156" s="830"/>
      <c r="N156" s="824">
        <f aca="true" t="shared" si="45" ref="N156:N194">K156-Q156</f>
        <v>0</v>
      </c>
      <c r="O156" s="864"/>
      <c r="P156" s="864"/>
      <c r="Q156" s="864"/>
      <c r="R156" s="875">
        <f t="shared" si="43"/>
        <v>0</v>
      </c>
    </row>
    <row r="157" spans="1:18" ht="87.75" customHeight="1" hidden="1">
      <c r="A157" s="335"/>
      <c r="B157" s="390" t="s">
        <v>356</v>
      </c>
      <c r="C157" s="348" t="s">
        <v>357</v>
      </c>
      <c r="D157" s="348" t="s">
        <v>67</v>
      </c>
      <c r="E157" s="356" t="s">
        <v>358</v>
      </c>
      <c r="F157" s="829"/>
      <c r="G157" s="832"/>
      <c r="H157" s="865"/>
      <c r="I157" s="865"/>
      <c r="J157" s="864"/>
      <c r="K157" s="830"/>
      <c r="L157" s="830"/>
      <c r="M157" s="830"/>
      <c r="N157" s="824">
        <f t="shared" si="45"/>
        <v>0</v>
      </c>
      <c r="O157" s="864"/>
      <c r="P157" s="864"/>
      <c r="Q157" s="864"/>
      <c r="R157" s="875">
        <f t="shared" si="43"/>
        <v>0</v>
      </c>
    </row>
    <row r="158" spans="1:18" ht="69.75" customHeight="1">
      <c r="A158" s="335"/>
      <c r="B158" s="390" t="s">
        <v>4</v>
      </c>
      <c r="C158" s="347" t="s">
        <v>306</v>
      </c>
      <c r="D158" s="347" t="s">
        <v>65</v>
      </c>
      <c r="E158" s="356" t="s">
        <v>414</v>
      </c>
      <c r="F158" s="829">
        <v>38800</v>
      </c>
      <c r="G158" s="822">
        <f>F158-J158</f>
        <v>38800</v>
      </c>
      <c r="H158" s="865"/>
      <c r="I158" s="865"/>
      <c r="J158" s="864"/>
      <c r="K158" s="830"/>
      <c r="L158" s="830"/>
      <c r="M158" s="830"/>
      <c r="N158" s="824">
        <f t="shared" si="45"/>
        <v>0</v>
      </c>
      <c r="O158" s="864"/>
      <c r="P158" s="864"/>
      <c r="Q158" s="864"/>
      <c r="R158" s="875">
        <f t="shared" si="43"/>
        <v>38800</v>
      </c>
    </row>
    <row r="159" spans="1:18" ht="52.5" customHeight="1" hidden="1">
      <c r="A159" s="335"/>
      <c r="B159" s="390" t="s">
        <v>6</v>
      </c>
      <c r="C159" s="348" t="s">
        <v>308</v>
      </c>
      <c r="D159" s="348" t="s">
        <v>64</v>
      </c>
      <c r="E159" s="356" t="s">
        <v>567</v>
      </c>
      <c r="F159" s="829"/>
      <c r="G159" s="822">
        <f>F159-J159</f>
        <v>0</v>
      </c>
      <c r="H159" s="865"/>
      <c r="I159" s="865"/>
      <c r="J159" s="864"/>
      <c r="K159" s="830"/>
      <c r="L159" s="830"/>
      <c r="M159" s="830"/>
      <c r="N159" s="824">
        <f t="shared" si="45"/>
        <v>0</v>
      </c>
      <c r="O159" s="864"/>
      <c r="P159" s="864"/>
      <c r="Q159" s="864"/>
      <c r="R159" s="875">
        <f t="shared" si="43"/>
        <v>0</v>
      </c>
    </row>
    <row r="160" spans="1:18" ht="40.5" customHeight="1">
      <c r="A160" s="335"/>
      <c r="B160" s="390" t="s">
        <v>181</v>
      </c>
      <c r="C160" s="348" t="s">
        <v>182</v>
      </c>
      <c r="D160" s="348" t="s">
        <v>61</v>
      </c>
      <c r="E160" s="422" t="s">
        <v>183</v>
      </c>
      <c r="F160" s="829">
        <v>3000</v>
      </c>
      <c r="G160" s="822">
        <f>F160-J160</f>
        <v>3000</v>
      </c>
      <c r="H160" s="833"/>
      <c r="I160" s="833"/>
      <c r="J160" s="829"/>
      <c r="K160" s="829"/>
      <c r="L160" s="829"/>
      <c r="M160" s="829"/>
      <c r="N160" s="824">
        <f t="shared" si="45"/>
        <v>0</v>
      </c>
      <c r="O160" s="829"/>
      <c r="P160" s="829"/>
      <c r="Q160" s="829"/>
      <c r="R160" s="875">
        <f t="shared" si="43"/>
        <v>3000</v>
      </c>
    </row>
    <row r="161" spans="1:18" ht="237" customHeight="1" hidden="1">
      <c r="A161" s="335"/>
      <c r="B161" s="390" t="s">
        <v>580</v>
      </c>
      <c r="C161" s="348" t="s">
        <v>725</v>
      </c>
      <c r="D161" s="388">
        <v>1040</v>
      </c>
      <c r="E161" s="356" t="s">
        <v>734</v>
      </c>
      <c r="F161" s="833"/>
      <c r="G161" s="857"/>
      <c r="H161" s="833"/>
      <c r="I161" s="833"/>
      <c r="J161" s="829"/>
      <c r="K161" s="829"/>
      <c r="L161" s="829"/>
      <c r="M161" s="829"/>
      <c r="N161" s="824">
        <f t="shared" si="45"/>
        <v>0</v>
      </c>
      <c r="O161" s="829"/>
      <c r="P161" s="829"/>
      <c r="Q161" s="829"/>
      <c r="R161" s="875">
        <f t="shared" si="43"/>
        <v>0</v>
      </c>
    </row>
    <row r="162" spans="1:18" ht="153" customHeight="1">
      <c r="A162" s="335"/>
      <c r="B162" s="390" t="s">
        <v>12</v>
      </c>
      <c r="C162" s="348" t="s">
        <v>288</v>
      </c>
      <c r="D162" s="388">
        <v>1010</v>
      </c>
      <c r="E162" s="356" t="s">
        <v>11</v>
      </c>
      <c r="F162" s="829">
        <v>1000000</v>
      </c>
      <c r="G162" s="822">
        <f>F162-J162</f>
        <v>1000000</v>
      </c>
      <c r="H162" s="833"/>
      <c r="I162" s="833"/>
      <c r="J162" s="829"/>
      <c r="K162" s="829"/>
      <c r="L162" s="829"/>
      <c r="M162" s="829"/>
      <c r="N162" s="824">
        <f t="shared" si="45"/>
        <v>0</v>
      </c>
      <c r="O162" s="829"/>
      <c r="P162" s="829"/>
      <c r="Q162" s="829"/>
      <c r="R162" s="875">
        <f t="shared" si="43"/>
        <v>1000000</v>
      </c>
    </row>
    <row r="163" spans="1:18" ht="30.75" customHeight="1">
      <c r="A163" s="335"/>
      <c r="B163" s="347" t="s">
        <v>13</v>
      </c>
      <c r="C163" s="348" t="s">
        <v>7</v>
      </c>
      <c r="D163" s="388" t="s">
        <v>321</v>
      </c>
      <c r="E163" s="351" t="s">
        <v>726</v>
      </c>
      <c r="F163" s="829">
        <f>F164</f>
        <v>1003700</v>
      </c>
      <c r="G163" s="822">
        <f>F163-J163</f>
        <v>1003700</v>
      </c>
      <c r="H163" s="833">
        <f aca="true" t="shared" si="46" ref="H163:Q163">H164</f>
        <v>0</v>
      </c>
      <c r="I163" s="833">
        <f t="shared" si="46"/>
        <v>0</v>
      </c>
      <c r="J163" s="829">
        <f t="shared" si="46"/>
        <v>0</v>
      </c>
      <c r="K163" s="829">
        <f t="shared" si="46"/>
        <v>0</v>
      </c>
      <c r="L163" s="829"/>
      <c r="M163" s="829"/>
      <c r="N163" s="824">
        <f t="shared" si="45"/>
        <v>0</v>
      </c>
      <c r="O163" s="829">
        <f t="shared" si="46"/>
        <v>0</v>
      </c>
      <c r="P163" s="829">
        <f t="shared" si="46"/>
        <v>0</v>
      </c>
      <c r="Q163" s="829">
        <f t="shared" si="46"/>
        <v>0</v>
      </c>
      <c r="R163" s="875">
        <f t="shared" si="43"/>
        <v>1003700</v>
      </c>
    </row>
    <row r="164" spans="1:18" ht="40.5">
      <c r="A164" s="335"/>
      <c r="B164" s="336" t="s">
        <v>14</v>
      </c>
      <c r="C164" s="336" t="s">
        <v>8</v>
      </c>
      <c r="D164" s="336" t="s">
        <v>323</v>
      </c>
      <c r="E164" s="337" t="s">
        <v>10</v>
      </c>
      <c r="F164" s="829">
        <v>1003700</v>
      </c>
      <c r="G164" s="822">
        <f>F164-J164</f>
        <v>1003700</v>
      </c>
      <c r="H164" s="865"/>
      <c r="I164" s="865"/>
      <c r="J164" s="864"/>
      <c r="K164" s="830"/>
      <c r="L164" s="830"/>
      <c r="M164" s="830"/>
      <c r="N164" s="824">
        <f t="shared" si="45"/>
        <v>0</v>
      </c>
      <c r="O164" s="864"/>
      <c r="P164" s="864"/>
      <c r="Q164" s="864"/>
      <c r="R164" s="875">
        <f t="shared" si="43"/>
        <v>1003700</v>
      </c>
    </row>
    <row r="165" spans="1:18" ht="84.75" customHeight="1">
      <c r="A165" s="335"/>
      <c r="B165" s="131" t="s">
        <v>333</v>
      </c>
      <c r="C165" s="131"/>
      <c r="D165" s="131"/>
      <c r="E165" s="128" t="s">
        <v>535</v>
      </c>
      <c r="F165" s="834">
        <f>F166</f>
        <v>15901078</v>
      </c>
      <c r="G165" s="834">
        <f aca="true" t="shared" si="47" ref="G165:Q165">G166</f>
        <v>15901078</v>
      </c>
      <c r="H165" s="834">
        <f t="shared" si="47"/>
        <v>9834900</v>
      </c>
      <c r="I165" s="834">
        <f t="shared" si="47"/>
        <v>2577778</v>
      </c>
      <c r="J165" s="834">
        <f t="shared" si="47"/>
        <v>0</v>
      </c>
      <c r="K165" s="834">
        <f t="shared" si="47"/>
        <v>215500</v>
      </c>
      <c r="L165" s="834">
        <f t="shared" si="47"/>
        <v>80000</v>
      </c>
      <c r="M165" s="834">
        <f t="shared" si="47"/>
        <v>80000</v>
      </c>
      <c r="N165" s="835">
        <f t="shared" si="45"/>
        <v>135500</v>
      </c>
      <c r="O165" s="834">
        <f t="shared" si="47"/>
        <v>33000</v>
      </c>
      <c r="P165" s="834">
        <f t="shared" si="47"/>
        <v>0</v>
      </c>
      <c r="Q165" s="834">
        <f t="shared" si="47"/>
        <v>80000</v>
      </c>
      <c r="R165" s="875">
        <f t="shared" si="43"/>
        <v>16116578</v>
      </c>
    </row>
    <row r="166" spans="1:18" ht="60.75" customHeight="1">
      <c r="A166" s="335"/>
      <c r="B166" s="329" t="s">
        <v>334</v>
      </c>
      <c r="C166" s="329"/>
      <c r="D166" s="329"/>
      <c r="E166" s="378" t="s">
        <v>535</v>
      </c>
      <c r="F166" s="836">
        <f>F167+F171+F169</f>
        <v>15901078</v>
      </c>
      <c r="G166" s="836">
        <f aca="true" t="shared" si="48" ref="G166:Q166">G167+G171+G169</f>
        <v>15901078</v>
      </c>
      <c r="H166" s="836">
        <f t="shared" si="48"/>
        <v>9834900</v>
      </c>
      <c r="I166" s="836">
        <f t="shared" si="48"/>
        <v>2577778</v>
      </c>
      <c r="J166" s="836">
        <f t="shared" si="48"/>
        <v>0</v>
      </c>
      <c r="K166" s="836">
        <f t="shared" si="48"/>
        <v>215500</v>
      </c>
      <c r="L166" s="836">
        <f t="shared" si="48"/>
        <v>80000</v>
      </c>
      <c r="M166" s="836">
        <f t="shared" si="48"/>
        <v>80000</v>
      </c>
      <c r="N166" s="835">
        <f t="shared" si="45"/>
        <v>135500</v>
      </c>
      <c r="O166" s="836">
        <f t="shared" si="48"/>
        <v>33000</v>
      </c>
      <c r="P166" s="836">
        <f t="shared" si="48"/>
        <v>0</v>
      </c>
      <c r="Q166" s="836">
        <f t="shared" si="48"/>
        <v>80000</v>
      </c>
      <c r="R166" s="875">
        <f t="shared" si="43"/>
        <v>16116578</v>
      </c>
    </row>
    <row r="167" spans="1:18" ht="38.25" customHeight="1">
      <c r="A167" s="335"/>
      <c r="B167" s="331" t="s">
        <v>321</v>
      </c>
      <c r="C167" s="332" t="s">
        <v>322</v>
      </c>
      <c r="D167" s="331" t="s">
        <v>321</v>
      </c>
      <c r="E167" s="334" t="s">
        <v>267</v>
      </c>
      <c r="F167" s="841">
        <f>F168</f>
        <v>550000</v>
      </c>
      <c r="G167" s="841">
        <f aca="true" t="shared" si="49" ref="G167:Q167">G168</f>
        <v>550000</v>
      </c>
      <c r="H167" s="841">
        <f t="shared" si="49"/>
        <v>412700</v>
      </c>
      <c r="I167" s="866">
        <f t="shared" si="49"/>
        <v>0</v>
      </c>
      <c r="J167" s="841">
        <f t="shared" si="49"/>
        <v>0</v>
      </c>
      <c r="K167" s="841">
        <f t="shared" si="49"/>
        <v>0</v>
      </c>
      <c r="L167" s="841"/>
      <c r="M167" s="841"/>
      <c r="N167" s="824">
        <f t="shared" si="45"/>
        <v>0</v>
      </c>
      <c r="O167" s="841">
        <f t="shared" si="49"/>
        <v>0</v>
      </c>
      <c r="P167" s="841">
        <f t="shared" si="49"/>
        <v>0</v>
      </c>
      <c r="Q167" s="841">
        <f t="shared" si="49"/>
        <v>0</v>
      </c>
      <c r="R167" s="875">
        <f t="shared" si="43"/>
        <v>550000</v>
      </c>
    </row>
    <row r="168" spans="1:18" ht="66.75" customHeight="1">
      <c r="A168" s="335"/>
      <c r="B168" s="336" t="s">
        <v>730</v>
      </c>
      <c r="C168" s="336" t="s">
        <v>75</v>
      </c>
      <c r="D168" s="336" t="s">
        <v>710</v>
      </c>
      <c r="E168" s="337" t="s">
        <v>551</v>
      </c>
      <c r="F168" s="837">
        <v>550000</v>
      </c>
      <c r="G168" s="822">
        <f>F168-J168</f>
        <v>550000</v>
      </c>
      <c r="H168" s="830">
        <v>412700</v>
      </c>
      <c r="I168" s="839"/>
      <c r="J168" s="837"/>
      <c r="K168" s="837"/>
      <c r="L168" s="837"/>
      <c r="M168" s="837"/>
      <c r="N168" s="824">
        <f t="shared" si="45"/>
        <v>0</v>
      </c>
      <c r="O168" s="830"/>
      <c r="P168" s="830"/>
      <c r="Q168" s="830"/>
      <c r="R168" s="875">
        <f t="shared" si="43"/>
        <v>550000</v>
      </c>
    </row>
    <row r="169" spans="1:18" ht="36.75" customHeight="1">
      <c r="A169" s="335"/>
      <c r="B169" s="399" t="s">
        <v>321</v>
      </c>
      <c r="C169" s="399" t="s">
        <v>284</v>
      </c>
      <c r="D169" s="400" t="s">
        <v>321</v>
      </c>
      <c r="E169" s="334" t="s">
        <v>285</v>
      </c>
      <c r="F169" s="837">
        <f>F170</f>
        <v>2586178</v>
      </c>
      <c r="G169" s="837">
        <f aca="true" t="shared" si="50" ref="G169:Q169">G170</f>
        <v>2586178</v>
      </c>
      <c r="H169" s="837">
        <f t="shared" si="50"/>
        <v>1890300</v>
      </c>
      <c r="I169" s="837">
        <f t="shared" si="50"/>
        <v>142878</v>
      </c>
      <c r="J169" s="837">
        <f t="shared" si="50"/>
        <v>0</v>
      </c>
      <c r="K169" s="837">
        <f t="shared" si="50"/>
        <v>60000</v>
      </c>
      <c r="L169" s="837"/>
      <c r="M169" s="837"/>
      <c r="N169" s="824">
        <f t="shared" si="45"/>
        <v>60000</v>
      </c>
      <c r="O169" s="837">
        <f t="shared" si="50"/>
        <v>33000</v>
      </c>
      <c r="P169" s="837">
        <f t="shared" si="50"/>
        <v>0</v>
      </c>
      <c r="Q169" s="837">
        <f t="shared" si="50"/>
        <v>0</v>
      </c>
      <c r="R169" s="875">
        <f t="shared" si="43"/>
        <v>2646178</v>
      </c>
    </row>
    <row r="170" spans="1:18" ht="48.75" customHeight="1">
      <c r="A170" s="335"/>
      <c r="B170" s="336" t="s">
        <v>416</v>
      </c>
      <c r="C170" s="336" t="s">
        <v>417</v>
      </c>
      <c r="D170" s="402" t="s">
        <v>69</v>
      </c>
      <c r="E170" s="337" t="s">
        <v>454</v>
      </c>
      <c r="F170" s="837">
        <v>2586178</v>
      </c>
      <c r="G170" s="822">
        <f>F170-J170</f>
        <v>2586178</v>
      </c>
      <c r="H170" s="830">
        <v>1890300</v>
      </c>
      <c r="I170" s="830">
        <v>142878</v>
      </c>
      <c r="J170" s="837"/>
      <c r="K170" s="837">
        <v>60000</v>
      </c>
      <c r="L170" s="837"/>
      <c r="M170" s="837"/>
      <c r="N170" s="824">
        <f t="shared" si="45"/>
        <v>60000</v>
      </c>
      <c r="O170" s="830">
        <v>33000</v>
      </c>
      <c r="P170" s="830"/>
      <c r="Q170" s="830"/>
      <c r="R170" s="875">
        <f t="shared" si="43"/>
        <v>2646178</v>
      </c>
    </row>
    <row r="171" spans="1:18" ht="33.75" customHeight="1">
      <c r="A171" s="335"/>
      <c r="B171" s="399" t="s">
        <v>321</v>
      </c>
      <c r="C171" s="399" t="s">
        <v>310</v>
      </c>
      <c r="D171" s="400" t="s">
        <v>321</v>
      </c>
      <c r="E171" s="385" t="s">
        <v>309</v>
      </c>
      <c r="F171" s="837">
        <f>F174+F172+F173</f>
        <v>12764900</v>
      </c>
      <c r="G171" s="837">
        <f>G174+G172+G173</f>
        <v>12764900</v>
      </c>
      <c r="H171" s="837">
        <f>H174+H172+H173</f>
        <v>7531900</v>
      </c>
      <c r="I171" s="837">
        <f>I174+I172+I173</f>
        <v>2434900</v>
      </c>
      <c r="J171" s="837">
        <f aca="true" t="shared" si="51" ref="J171:Q171">J174+J172+J173</f>
        <v>0</v>
      </c>
      <c r="K171" s="837">
        <f t="shared" si="51"/>
        <v>155500</v>
      </c>
      <c r="L171" s="837">
        <f t="shared" si="51"/>
        <v>80000</v>
      </c>
      <c r="M171" s="837">
        <f t="shared" si="51"/>
        <v>80000</v>
      </c>
      <c r="N171" s="824">
        <f t="shared" si="45"/>
        <v>75500</v>
      </c>
      <c r="O171" s="837">
        <f t="shared" si="51"/>
        <v>0</v>
      </c>
      <c r="P171" s="837">
        <f t="shared" si="51"/>
        <v>0</v>
      </c>
      <c r="Q171" s="837">
        <f t="shared" si="51"/>
        <v>80000</v>
      </c>
      <c r="R171" s="875">
        <f t="shared" si="43"/>
        <v>12920400</v>
      </c>
    </row>
    <row r="172" spans="1:18" ht="20.25">
      <c r="A172" s="377"/>
      <c r="B172" s="403">
        <v>1014030</v>
      </c>
      <c r="C172" s="404" t="s">
        <v>311</v>
      </c>
      <c r="D172" s="366" t="s">
        <v>68</v>
      </c>
      <c r="E172" s="351" t="s">
        <v>15</v>
      </c>
      <c r="F172" s="829">
        <v>3725900</v>
      </c>
      <c r="G172" s="822">
        <f>F172-J172</f>
        <v>3725900</v>
      </c>
      <c r="H172" s="832">
        <v>2446400</v>
      </c>
      <c r="I172" s="832">
        <v>430300</v>
      </c>
      <c r="J172" s="832"/>
      <c r="K172" s="829">
        <v>82500</v>
      </c>
      <c r="L172" s="829">
        <v>80000</v>
      </c>
      <c r="M172" s="829">
        <v>80000</v>
      </c>
      <c r="N172" s="824">
        <f t="shared" si="45"/>
        <v>2500</v>
      </c>
      <c r="O172" s="832"/>
      <c r="P172" s="832"/>
      <c r="Q172" s="832">
        <v>80000</v>
      </c>
      <c r="R172" s="875">
        <f t="shared" si="43"/>
        <v>3808400</v>
      </c>
    </row>
    <row r="173" spans="1:18" ht="63.75" customHeight="1">
      <c r="A173" s="377"/>
      <c r="B173" s="403">
        <v>1014060</v>
      </c>
      <c r="C173" s="404" t="s">
        <v>235</v>
      </c>
      <c r="D173" s="366" t="s">
        <v>236</v>
      </c>
      <c r="E173" s="351" t="s">
        <v>237</v>
      </c>
      <c r="F173" s="829">
        <v>8153500</v>
      </c>
      <c r="G173" s="822">
        <f>F173-J173</f>
        <v>8153500</v>
      </c>
      <c r="H173" s="832">
        <v>4638900</v>
      </c>
      <c r="I173" s="832">
        <v>2004600</v>
      </c>
      <c r="J173" s="832"/>
      <c r="K173" s="829">
        <v>73000</v>
      </c>
      <c r="L173" s="829"/>
      <c r="M173" s="829"/>
      <c r="N173" s="824">
        <f t="shared" si="45"/>
        <v>73000</v>
      </c>
      <c r="O173" s="832"/>
      <c r="P173" s="832"/>
      <c r="Q173" s="832"/>
      <c r="R173" s="875">
        <f t="shared" si="43"/>
        <v>8226500</v>
      </c>
    </row>
    <row r="174" spans="1:18" ht="45" customHeight="1">
      <c r="A174" s="335"/>
      <c r="B174" s="403">
        <v>1014080</v>
      </c>
      <c r="C174" s="404" t="s">
        <v>16</v>
      </c>
      <c r="D174" s="366" t="s">
        <v>321</v>
      </c>
      <c r="E174" s="351" t="s">
        <v>17</v>
      </c>
      <c r="F174" s="829">
        <f aca="true" t="shared" si="52" ref="F174:K174">F175+F176</f>
        <v>885500</v>
      </c>
      <c r="G174" s="829">
        <f t="shared" si="52"/>
        <v>885500</v>
      </c>
      <c r="H174" s="829">
        <f t="shared" si="52"/>
        <v>446600</v>
      </c>
      <c r="I174" s="829">
        <f t="shared" si="52"/>
        <v>0</v>
      </c>
      <c r="J174" s="829">
        <f t="shared" si="52"/>
        <v>0</v>
      </c>
      <c r="K174" s="829">
        <f t="shared" si="52"/>
        <v>0</v>
      </c>
      <c r="L174" s="829"/>
      <c r="M174" s="829"/>
      <c r="N174" s="824">
        <f t="shared" si="45"/>
        <v>0</v>
      </c>
      <c r="O174" s="829">
        <f>O175+O176</f>
        <v>0</v>
      </c>
      <c r="P174" s="829">
        <f>P175+P176</f>
        <v>0</v>
      </c>
      <c r="Q174" s="829">
        <f>Q175+Q176</f>
        <v>0</v>
      </c>
      <c r="R174" s="875">
        <f t="shared" si="43"/>
        <v>885500</v>
      </c>
    </row>
    <row r="175" spans="1:18" ht="42" customHeight="1">
      <c r="A175" s="335"/>
      <c r="B175" s="403">
        <v>1014081</v>
      </c>
      <c r="C175" s="404" t="s">
        <v>18</v>
      </c>
      <c r="D175" s="366" t="s">
        <v>381</v>
      </c>
      <c r="E175" s="351" t="s">
        <v>20</v>
      </c>
      <c r="F175" s="829">
        <v>580500</v>
      </c>
      <c r="G175" s="822">
        <f>F175-J175</f>
        <v>580500</v>
      </c>
      <c r="H175" s="832">
        <v>446600</v>
      </c>
      <c r="I175" s="832"/>
      <c r="J175" s="832"/>
      <c r="K175" s="832"/>
      <c r="L175" s="832"/>
      <c r="M175" s="832"/>
      <c r="N175" s="824">
        <f t="shared" si="45"/>
        <v>0</v>
      </c>
      <c r="O175" s="832"/>
      <c r="P175" s="832"/>
      <c r="Q175" s="832"/>
      <c r="R175" s="875">
        <f t="shared" si="43"/>
        <v>580500</v>
      </c>
    </row>
    <row r="176" spans="1:18" ht="27" customHeight="1">
      <c r="A176" s="335"/>
      <c r="B176" s="403">
        <v>1014082</v>
      </c>
      <c r="C176" s="404" t="s">
        <v>19</v>
      </c>
      <c r="D176" s="366" t="s">
        <v>381</v>
      </c>
      <c r="E176" s="351" t="s">
        <v>21</v>
      </c>
      <c r="F176" s="829">
        <v>305000</v>
      </c>
      <c r="G176" s="822">
        <f>F176-J176</f>
        <v>305000</v>
      </c>
      <c r="H176" s="832"/>
      <c r="I176" s="832"/>
      <c r="J176" s="832"/>
      <c r="K176" s="832"/>
      <c r="L176" s="832"/>
      <c r="M176" s="832"/>
      <c r="N176" s="824">
        <f t="shared" si="45"/>
        <v>0</v>
      </c>
      <c r="O176" s="832"/>
      <c r="P176" s="832"/>
      <c r="Q176" s="832"/>
      <c r="R176" s="875">
        <f t="shared" si="43"/>
        <v>305000</v>
      </c>
    </row>
    <row r="177" spans="1:18" ht="40.5">
      <c r="A177" s="335"/>
      <c r="B177" s="405" t="s">
        <v>731</v>
      </c>
      <c r="C177" s="405"/>
      <c r="D177" s="406"/>
      <c r="E177" s="128" t="s">
        <v>71</v>
      </c>
      <c r="F177" s="834">
        <f>F178</f>
        <v>4023585</v>
      </c>
      <c r="G177" s="834">
        <f aca="true" t="shared" si="53" ref="G177:Q177">G178</f>
        <v>3923585</v>
      </c>
      <c r="H177" s="834">
        <f t="shared" si="53"/>
        <v>2150000</v>
      </c>
      <c r="I177" s="834">
        <f t="shared" si="53"/>
        <v>32873</v>
      </c>
      <c r="J177" s="834">
        <f t="shared" si="53"/>
        <v>0</v>
      </c>
      <c r="K177" s="834">
        <f t="shared" si="53"/>
        <v>0</v>
      </c>
      <c r="L177" s="834">
        <f t="shared" si="53"/>
        <v>0</v>
      </c>
      <c r="M177" s="834">
        <f t="shared" si="53"/>
        <v>0</v>
      </c>
      <c r="N177" s="835">
        <f t="shared" si="45"/>
        <v>0</v>
      </c>
      <c r="O177" s="834">
        <f t="shared" si="53"/>
        <v>0</v>
      </c>
      <c r="P177" s="834">
        <f t="shared" si="53"/>
        <v>0</v>
      </c>
      <c r="Q177" s="834">
        <f t="shared" si="53"/>
        <v>0</v>
      </c>
      <c r="R177" s="875">
        <f aca="true" t="shared" si="54" ref="R177:R194">F177+K177</f>
        <v>4023585</v>
      </c>
    </row>
    <row r="178" spans="1:18" ht="40.5">
      <c r="A178" s="335"/>
      <c r="B178" s="407" t="s">
        <v>732</v>
      </c>
      <c r="C178" s="407"/>
      <c r="D178" s="408"/>
      <c r="E178" s="330" t="s">
        <v>382</v>
      </c>
      <c r="F178" s="836">
        <f>F179+F184+F187+F181+F183</f>
        <v>4023585</v>
      </c>
      <c r="G178" s="836">
        <f>G179+G184+G187+G181+G183</f>
        <v>3923585</v>
      </c>
      <c r="H178" s="836">
        <f aca="true" t="shared" si="55" ref="H178:Q178">H179+H184+H187</f>
        <v>2150000</v>
      </c>
      <c r="I178" s="836">
        <f t="shared" si="55"/>
        <v>32873</v>
      </c>
      <c r="J178" s="836">
        <f t="shared" si="55"/>
        <v>0</v>
      </c>
      <c r="K178" s="836">
        <f t="shared" si="55"/>
        <v>0</v>
      </c>
      <c r="L178" s="836">
        <f t="shared" si="55"/>
        <v>0</v>
      </c>
      <c r="M178" s="836">
        <f t="shared" si="55"/>
        <v>0</v>
      </c>
      <c r="N178" s="835">
        <f t="shared" si="45"/>
        <v>0</v>
      </c>
      <c r="O178" s="836">
        <f t="shared" si="55"/>
        <v>0</v>
      </c>
      <c r="P178" s="836">
        <f t="shared" si="55"/>
        <v>0</v>
      </c>
      <c r="Q178" s="836">
        <f t="shared" si="55"/>
        <v>0</v>
      </c>
      <c r="R178" s="875">
        <f t="shared" si="54"/>
        <v>4023585</v>
      </c>
    </row>
    <row r="179" spans="1:18" ht="20.25">
      <c r="A179" s="335"/>
      <c r="B179" s="399" t="s">
        <v>321</v>
      </c>
      <c r="C179" s="399" t="s">
        <v>322</v>
      </c>
      <c r="D179" s="400" t="s">
        <v>321</v>
      </c>
      <c r="E179" s="334" t="s">
        <v>267</v>
      </c>
      <c r="F179" s="837">
        <f>F180</f>
        <v>2773585</v>
      </c>
      <c r="G179" s="837">
        <f aca="true" t="shared" si="56" ref="G179:Q179">G180</f>
        <v>2773585</v>
      </c>
      <c r="H179" s="837">
        <f t="shared" si="56"/>
        <v>2150000</v>
      </c>
      <c r="I179" s="837">
        <f t="shared" si="56"/>
        <v>32873</v>
      </c>
      <c r="J179" s="837">
        <f t="shared" si="56"/>
        <v>0</v>
      </c>
      <c r="K179" s="837">
        <f t="shared" si="56"/>
        <v>0</v>
      </c>
      <c r="L179" s="837">
        <f t="shared" si="56"/>
        <v>0</v>
      </c>
      <c r="M179" s="837">
        <f t="shared" si="56"/>
        <v>0</v>
      </c>
      <c r="N179" s="824">
        <f t="shared" si="45"/>
        <v>0</v>
      </c>
      <c r="O179" s="837">
        <f t="shared" si="56"/>
        <v>0</v>
      </c>
      <c r="P179" s="837">
        <f t="shared" si="56"/>
        <v>0</v>
      </c>
      <c r="Q179" s="837">
        <f t="shared" si="56"/>
        <v>0</v>
      </c>
      <c r="R179" s="875">
        <f t="shared" si="54"/>
        <v>2773585</v>
      </c>
    </row>
    <row r="180" spans="1:18" s="325" customFormat="1" ht="59.25" customHeight="1">
      <c r="A180" s="328"/>
      <c r="B180" s="401" t="s">
        <v>733</v>
      </c>
      <c r="C180" s="498" t="s">
        <v>75</v>
      </c>
      <c r="D180" s="409" t="s">
        <v>710</v>
      </c>
      <c r="E180" s="337" t="s">
        <v>451</v>
      </c>
      <c r="F180" s="837">
        <v>2773585</v>
      </c>
      <c r="G180" s="822">
        <f>F180-J180</f>
        <v>2773585</v>
      </c>
      <c r="H180" s="864">
        <v>2150000</v>
      </c>
      <c r="I180" s="864">
        <v>32873</v>
      </c>
      <c r="J180" s="864"/>
      <c r="K180" s="830"/>
      <c r="L180" s="830"/>
      <c r="M180" s="830"/>
      <c r="N180" s="824">
        <f t="shared" si="45"/>
        <v>0</v>
      </c>
      <c r="O180" s="864"/>
      <c r="P180" s="864"/>
      <c r="Q180" s="864"/>
      <c r="R180" s="875">
        <f t="shared" si="54"/>
        <v>2773585</v>
      </c>
    </row>
    <row r="181" spans="1:18" s="325" customFormat="1" ht="92.25" customHeight="1" hidden="1">
      <c r="A181" s="328"/>
      <c r="B181" s="399" t="s">
        <v>532</v>
      </c>
      <c r="C181" s="497">
        <v>9700</v>
      </c>
      <c r="D181" s="540" t="s">
        <v>532</v>
      </c>
      <c r="E181" s="334" t="s">
        <v>654</v>
      </c>
      <c r="F181" s="837">
        <f>F182</f>
        <v>0</v>
      </c>
      <c r="G181" s="820">
        <f>F181-J181</f>
        <v>0</v>
      </c>
      <c r="H181" s="867"/>
      <c r="I181" s="867"/>
      <c r="J181" s="867"/>
      <c r="K181" s="837"/>
      <c r="L181" s="837"/>
      <c r="M181" s="837"/>
      <c r="N181" s="821"/>
      <c r="O181" s="867"/>
      <c r="P181" s="867"/>
      <c r="Q181" s="867"/>
      <c r="R181" s="875">
        <f t="shared" si="54"/>
        <v>0</v>
      </c>
    </row>
    <row r="182" spans="1:18" s="325" customFormat="1" ht="44.25" customHeight="1" hidden="1">
      <c r="A182" s="328"/>
      <c r="B182" s="498">
        <v>3719770</v>
      </c>
      <c r="C182" s="498">
        <v>9770</v>
      </c>
      <c r="D182" s="409" t="s">
        <v>251</v>
      </c>
      <c r="E182" s="337" t="s">
        <v>53</v>
      </c>
      <c r="F182" s="837"/>
      <c r="G182" s="822">
        <f>F182-J182</f>
        <v>0</v>
      </c>
      <c r="H182" s="864"/>
      <c r="I182" s="864"/>
      <c r="J182" s="864"/>
      <c r="K182" s="830"/>
      <c r="L182" s="830"/>
      <c r="M182" s="830"/>
      <c r="N182" s="824"/>
      <c r="O182" s="864"/>
      <c r="P182" s="864"/>
      <c r="Q182" s="864"/>
      <c r="R182" s="875">
        <f t="shared" si="54"/>
        <v>0</v>
      </c>
    </row>
    <row r="183" spans="1:18" s="325" customFormat="1" ht="86.25" customHeight="1">
      <c r="A183" s="328"/>
      <c r="B183" s="497">
        <v>3719800</v>
      </c>
      <c r="C183" s="497">
        <v>9800</v>
      </c>
      <c r="D183" s="540" t="s">
        <v>251</v>
      </c>
      <c r="E183" s="334" t="s">
        <v>255</v>
      </c>
      <c r="F183" s="837">
        <v>1150000</v>
      </c>
      <c r="G183" s="822">
        <f>F183-J183</f>
        <v>1150000</v>
      </c>
      <c r="H183" s="867"/>
      <c r="I183" s="867"/>
      <c r="J183" s="867"/>
      <c r="K183" s="837"/>
      <c r="L183" s="837"/>
      <c r="M183" s="837"/>
      <c r="N183" s="821"/>
      <c r="O183" s="867"/>
      <c r="P183" s="867"/>
      <c r="Q183" s="867"/>
      <c r="R183" s="875">
        <f t="shared" si="54"/>
        <v>1150000</v>
      </c>
    </row>
    <row r="184" spans="1:18" s="325" customFormat="1" ht="29.25" customHeight="1">
      <c r="A184" s="328"/>
      <c r="B184" s="399" t="s">
        <v>321</v>
      </c>
      <c r="C184" s="500" t="s">
        <v>449</v>
      </c>
      <c r="D184" s="400" t="s">
        <v>321</v>
      </c>
      <c r="E184" s="334" t="s">
        <v>450</v>
      </c>
      <c r="F184" s="837">
        <f>F185</f>
        <v>100000</v>
      </c>
      <c r="G184" s="839">
        <f aca="true" t="shared" si="57" ref="G184:Q184">G185</f>
        <v>0</v>
      </c>
      <c r="H184" s="839">
        <f t="shared" si="57"/>
        <v>0</v>
      </c>
      <c r="I184" s="839">
        <f t="shared" si="57"/>
        <v>0</v>
      </c>
      <c r="J184" s="830">
        <f t="shared" si="57"/>
        <v>0</v>
      </c>
      <c r="K184" s="830">
        <f t="shared" si="57"/>
        <v>0</v>
      </c>
      <c r="L184" s="830"/>
      <c r="M184" s="830"/>
      <c r="N184" s="824">
        <f t="shared" si="45"/>
        <v>0</v>
      </c>
      <c r="O184" s="830">
        <f t="shared" si="57"/>
        <v>0</v>
      </c>
      <c r="P184" s="830">
        <f t="shared" si="57"/>
        <v>0</v>
      </c>
      <c r="Q184" s="830">
        <f t="shared" si="57"/>
        <v>0</v>
      </c>
      <c r="R184" s="875">
        <f t="shared" si="54"/>
        <v>100000</v>
      </c>
    </row>
    <row r="185" spans="1:18" s="325" customFormat="1" ht="20.25">
      <c r="A185" s="335"/>
      <c r="B185" s="498">
        <v>3718710</v>
      </c>
      <c r="C185" s="496" t="s">
        <v>445</v>
      </c>
      <c r="D185" s="409" t="s">
        <v>719</v>
      </c>
      <c r="E185" s="374" t="s">
        <v>444</v>
      </c>
      <c r="F185" s="837">
        <v>100000</v>
      </c>
      <c r="G185" s="838"/>
      <c r="H185" s="838"/>
      <c r="I185" s="838"/>
      <c r="J185" s="837"/>
      <c r="K185" s="837"/>
      <c r="L185" s="837"/>
      <c r="M185" s="837"/>
      <c r="N185" s="824">
        <f t="shared" si="45"/>
        <v>0</v>
      </c>
      <c r="O185" s="837"/>
      <c r="P185" s="837"/>
      <c r="Q185" s="837"/>
      <c r="R185" s="875">
        <f t="shared" si="54"/>
        <v>100000</v>
      </c>
    </row>
    <row r="186" spans="1:18" s="325" customFormat="1" ht="101.25" hidden="1">
      <c r="A186" s="335"/>
      <c r="B186" s="410" t="s">
        <v>248</v>
      </c>
      <c r="C186" s="410" t="s">
        <v>249</v>
      </c>
      <c r="D186" s="411"/>
      <c r="E186" s="412" t="s">
        <v>250</v>
      </c>
      <c r="F186" s="868"/>
      <c r="G186" s="869"/>
      <c r="H186" s="869"/>
      <c r="I186" s="869"/>
      <c r="J186" s="870"/>
      <c r="K186" s="830"/>
      <c r="L186" s="830"/>
      <c r="M186" s="830"/>
      <c r="N186" s="824">
        <f t="shared" si="45"/>
        <v>0</v>
      </c>
      <c r="O186" s="864"/>
      <c r="P186" s="864"/>
      <c r="Q186" s="864"/>
      <c r="R186" s="875">
        <f t="shared" si="54"/>
        <v>0</v>
      </c>
    </row>
    <row r="187" spans="1:18" s="325" customFormat="1" ht="20.25" hidden="1">
      <c r="A187" s="335"/>
      <c r="B187" s="399" t="s">
        <v>321</v>
      </c>
      <c r="C187" s="497" t="s">
        <v>56</v>
      </c>
      <c r="D187" s="400" t="s">
        <v>321</v>
      </c>
      <c r="E187" s="334" t="s">
        <v>265</v>
      </c>
      <c r="F187" s="841">
        <f>F188+F190+F192</f>
        <v>0</v>
      </c>
      <c r="G187" s="841">
        <f>G188+G190+G192</f>
        <v>0</v>
      </c>
      <c r="H187" s="841">
        <f aca="true" t="shared" si="58" ref="H187:Q187">H188+H190</f>
        <v>0</v>
      </c>
      <c r="I187" s="841">
        <f t="shared" si="58"/>
        <v>0</v>
      </c>
      <c r="J187" s="841">
        <f t="shared" si="58"/>
        <v>0</v>
      </c>
      <c r="K187" s="841">
        <f t="shared" si="58"/>
        <v>0</v>
      </c>
      <c r="L187" s="841">
        <f t="shared" si="58"/>
        <v>0</v>
      </c>
      <c r="M187" s="841"/>
      <c r="N187" s="824">
        <f t="shared" si="45"/>
        <v>0</v>
      </c>
      <c r="O187" s="841">
        <f t="shared" si="58"/>
        <v>0</v>
      </c>
      <c r="P187" s="841">
        <f t="shared" si="58"/>
        <v>0</v>
      </c>
      <c r="Q187" s="841">
        <f t="shared" si="58"/>
        <v>0</v>
      </c>
      <c r="R187" s="875">
        <f t="shared" si="54"/>
        <v>0</v>
      </c>
    </row>
    <row r="188" spans="1:18" s="325" customFormat="1" ht="108" customHeight="1" hidden="1">
      <c r="A188" s="335"/>
      <c r="B188" s="413">
        <v>3719400</v>
      </c>
      <c r="C188" s="399" t="s">
        <v>79</v>
      </c>
      <c r="D188" s="400" t="s">
        <v>321</v>
      </c>
      <c r="E188" s="334" t="s">
        <v>80</v>
      </c>
      <c r="F188" s="841">
        <f>F189</f>
        <v>0</v>
      </c>
      <c r="G188" s="841">
        <f aca="true" t="shared" si="59" ref="G188:Q188">G189</f>
        <v>0</v>
      </c>
      <c r="H188" s="866">
        <f t="shared" si="59"/>
        <v>0</v>
      </c>
      <c r="I188" s="866">
        <f t="shared" si="59"/>
        <v>0</v>
      </c>
      <c r="J188" s="841">
        <f t="shared" si="59"/>
        <v>0</v>
      </c>
      <c r="K188" s="841">
        <f t="shared" si="59"/>
        <v>0</v>
      </c>
      <c r="L188" s="841"/>
      <c r="M188" s="841"/>
      <c r="N188" s="824">
        <f t="shared" si="45"/>
        <v>0</v>
      </c>
      <c r="O188" s="841">
        <f t="shared" si="59"/>
        <v>0</v>
      </c>
      <c r="P188" s="841">
        <f t="shared" si="59"/>
        <v>0</v>
      </c>
      <c r="Q188" s="841">
        <f t="shared" si="59"/>
        <v>0</v>
      </c>
      <c r="R188" s="875">
        <f t="shared" si="54"/>
        <v>0</v>
      </c>
    </row>
    <row r="189" spans="1:18" ht="64.5" customHeight="1" hidden="1">
      <c r="A189" s="335"/>
      <c r="B189" s="414">
        <v>3719410</v>
      </c>
      <c r="C189" s="404" t="s">
        <v>81</v>
      </c>
      <c r="D189" s="366" t="s">
        <v>251</v>
      </c>
      <c r="E189" s="351" t="s">
        <v>234</v>
      </c>
      <c r="F189" s="837"/>
      <c r="G189" s="822">
        <f>F189-J189</f>
        <v>0</v>
      </c>
      <c r="H189" s="871"/>
      <c r="I189" s="871"/>
      <c r="J189" s="872"/>
      <c r="K189" s="830"/>
      <c r="L189" s="830"/>
      <c r="M189" s="830"/>
      <c r="N189" s="824">
        <f t="shared" si="45"/>
        <v>0</v>
      </c>
      <c r="O189" s="864"/>
      <c r="P189" s="864"/>
      <c r="Q189" s="864"/>
      <c r="R189" s="875">
        <f t="shared" si="54"/>
        <v>0</v>
      </c>
    </row>
    <row r="190" spans="1:18" ht="84" customHeight="1" hidden="1">
      <c r="A190" s="335"/>
      <c r="B190" s="413">
        <v>3719700</v>
      </c>
      <c r="C190" s="497" t="s">
        <v>652</v>
      </c>
      <c r="D190" s="400" t="s">
        <v>321</v>
      </c>
      <c r="E190" s="334" t="s">
        <v>654</v>
      </c>
      <c r="F190" s="837">
        <f>F191</f>
        <v>0</v>
      </c>
      <c r="G190" s="837">
        <f aca="true" t="shared" si="60" ref="G190:Q190">G191</f>
        <v>0</v>
      </c>
      <c r="H190" s="837">
        <f t="shared" si="60"/>
        <v>0</v>
      </c>
      <c r="I190" s="837">
        <f t="shared" si="60"/>
        <v>0</v>
      </c>
      <c r="J190" s="837">
        <f t="shared" si="60"/>
        <v>0</v>
      </c>
      <c r="K190" s="837">
        <f t="shared" si="60"/>
        <v>0</v>
      </c>
      <c r="L190" s="837">
        <f t="shared" si="60"/>
        <v>0</v>
      </c>
      <c r="M190" s="837"/>
      <c r="N190" s="824">
        <f t="shared" si="45"/>
        <v>0</v>
      </c>
      <c r="O190" s="837">
        <f t="shared" si="60"/>
        <v>0</v>
      </c>
      <c r="P190" s="837">
        <f t="shared" si="60"/>
        <v>0</v>
      </c>
      <c r="Q190" s="837">
        <f t="shared" si="60"/>
        <v>0</v>
      </c>
      <c r="R190" s="875">
        <f t="shared" si="54"/>
        <v>0</v>
      </c>
    </row>
    <row r="191" spans="1:18" ht="33" customHeight="1" hidden="1">
      <c r="A191" s="335"/>
      <c r="B191" s="403">
        <v>3719770</v>
      </c>
      <c r="C191" s="404" t="s">
        <v>655</v>
      </c>
      <c r="D191" s="366" t="s">
        <v>251</v>
      </c>
      <c r="E191" s="351" t="s">
        <v>53</v>
      </c>
      <c r="F191" s="837"/>
      <c r="G191" s="822">
        <f>F191-J191</f>
        <v>0</v>
      </c>
      <c r="H191" s="871"/>
      <c r="I191" s="871"/>
      <c r="J191" s="872"/>
      <c r="K191" s="830"/>
      <c r="L191" s="830"/>
      <c r="M191" s="830"/>
      <c r="N191" s="824">
        <f t="shared" si="45"/>
        <v>0</v>
      </c>
      <c r="O191" s="864"/>
      <c r="P191" s="864"/>
      <c r="Q191" s="864"/>
      <c r="R191" s="875">
        <f t="shared" si="54"/>
        <v>0</v>
      </c>
    </row>
    <row r="192" spans="1:18" ht="88.5" customHeight="1" hidden="1">
      <c r="A192" s="335"/>
      <c r="B192" s="415">
        <v>3719800</v>
      </c>
      <c r="C192" s="353" t="s">
        <v>254</v>
      </c>
      <c r="D192" s="331" t="s">
        <v>321</v>
      </c>
      <c r="E192" s="354" t="s">
        <v>255</v>
      </c>
      <c r="F192" s="837">
        <f>F193</f>
        <v>0</v>
      </c>
      <c r="G192" s="822">
        <f>F192-J192</f>
        <v>0</v>
      </c>
      <c r="H192" s="871"/>
      <c r="I192" s="871"/>
      <c r="J192" s="872"/>
      <c r="K192" s="830"/>
      <c r="L192" s="830"/>
      <c r="M192" s="830"/>
      <c r="N192" s="824">
        <f t="shared" si="45"/>
        <v>0</v>
      </c>
      <c r="O192" s="864"/>
      <c r="P192" s="864"/>
      <c r="Q192" s="864"/>
      <c r="R192" s="875">
        <f t="shared" si="54"/>
        <v>0</v>
      </c>
    </row>
    <row r="193" spans="1:18" ht="65.25" customHeight="1" hidden="1">
      <c r="A193" s="335"/>
      <c r="B193" s="357">
        <v>3719800</v>
      </c>
      <c r="C193" s="348" t="s">
        <v>254</v>
      </c>
      <c r="D193" s="348" t="s">
        <v>251</v>
      </c>
      <c r="E193" s="351" t="s">
        <v>255</v>
      </c>
      <c r="F193" s="837"/>
      <c r="G193" s="822">
        <f>F193-J193</f>
        <v>0</v>
      </c>
      <c r="H193" s="871"/>
      <c r="I193" s="871"/>
      <c r="J193" s="872"/>
      <c r="K193" s="830"/>
      <c r="L193" s="830"/>
      <c r="M193" s="830"/>
      <c r="N193" s="824">
        <f t="shared" si="45"/>
        <v>0</v>
      </c>
      <c r="O193" s="864"/>
      <c r="P193" s="864"/>
      <c r="Q193" s="864"/>
      <c r="R193" s="875">
        <f t="shared" si="54"/>
        <v>0</v>
      </c>
    </row>
    <row r="194" spans="2:18" ht="24.75" customHeight="1">
      <c r="B194" s="417"/>
      <c r="C194" s="417"/>
      <c r="D194" s="417"/>
      <c r="E194" s="323" t="s">
        <v>252</v>
      </c>
      <c r="F194" s="873">
        <f aca="true" t="shared" si="61" ref="F194:Q194">F10+F76+F122+F165+F177</f>
        <v>212574969.76999998</v>
      </c>
      <c r="G194" s="873">
        <f t="shared" si="61"/>
        <v>212474969.76999998</v>
      </c>
      <c r="H194" s="873">
        <f t="shared" si="61"/>
        <v>121862499</v>
      </c>
      <c r="I194" s="873">
        <f t="shared" si="61"/>
        <v>23226967</v>
      </c>
      <c r="J194" s="873">
        <f t="shared" si="61"/>
        <v>0</v>
      </c>
      <c r="K194" s="873">
        <f t="shared" si="61"/>
        <v>17678266</v>
      </c>
      <c r="L194" s="873">
        <f t="shared" si="61"/>
        <v>15369066</v>
      </c>
      <c r="M194" s="873">
        <f t="shared" si="61"/>
        <v>15276166</v>
      </c>
      <c r="N194" s="821">
        <f t="shared" si="45"/>
        <v>1861200</v>
      </c>
      <c r="O194" s="873">
        <f t="shared" si="61"/>
        <v>93000</v>
      </c>
      <c r="P194" s="873">
        <f t="shared" si="61"/>
        <v>0</v>
      </c>
      <c r="Q194" s="873">
        <f t="shared" si="61"/>
        <v>15817066</v>
      </c>
      <c r="R194" s="875">
        <f t="shared" si="54"/>
        <v>230253235.76999998</v>
      </c>
    </row>
    <row r="195" spans="2:18" ht="20.25">
      <c r="B195" s="418"/>
      <c r="C195" s="418"/>
      <c r="D195" s="418"/>
      <c r="E195" s="419"/>
      <c r="F195" s="420"/>
      <c r="G195" s="420"/>
      <c r="H195" s="420"/>
      <c r="I195" s="420"/>
      <c r="J195" s="420"/>
      <c r="K195" s="420"/>
      <c r="L195" s="420"/>
      <c r="M195" s="420"/>
      <c r="N195" s="421"/>
      <c r="O195" s="420"/>
      <c r="P195" s="420"/>
      <c r="Q195" s="420"/>
      <c r="R195" s="585"/>
    </row>
    <row r="196" spans="2:18" ht="20.25">
      <c r="B196" s="418"/>
      <c r="C196" s="418"/>
      <c r="D196" s="418"/>
      <c r="E196" s="419"/>
      <c r="F196" s="420"/>
      <c r="G196" s="420"/>
      <c r="H196" s="420"/>
      <c r="I196" s="420"/>
      <c r="J196" s="420"/>
      <c r="K196" s="420"/>
      <c r="L196" s="420"/>
      <c r="M196" s="420"/>
      <c r="N196" s="421"/>
      <c r="O196" s="420"/>
      <c r="P196" s="420"/>
      <c r="Q196" s="420"/>
      <c r="R196" s="585"/>
    </row>
    <row r="197" spans="2:18" ht="20.25">
      <c r="B197" s="418"/>
      <c r="C197" s="418"/>
      <c r="D197" s="418"/>
      <c r="E197" s="419"/>
      <c r="F197" s="420"/>
      <c r="G197" s="420"/>
      <c r="H197" s="420"/>
      <c r="I197" s="420"/>
      <c r="J197" s="420"/>
      <c r="K197" s="420"/>
      <c r="L197" s="420"/>
      <c r="M197" s="420"/>
      <c r="N197" s="421"/>
      <c r="O197" s="420"/>
      <c r="P197" s="420"/>
      <c r="Q197" s="420"/>
      <c r="R197" s="586">
        <f>S197+T197</f>
        <v>0</v>
      </c>
    </row>
    <row r="198" spans="2:17" ht="20.25" customHeight="1">
      <c r="B198" s="1046" t="s">
        <v>794</v>
      </c>
      <c r="C198" s="1046"/>
      <c r="D198" s="1046"/>
      <c r="E198" s="1046"/>
      <c r="K198" s="74"/>
      <c r="M198" s="1032" t="s">
        <v>795</v>
      </c>
      <c r="N198" s="1032"/>
      <c r="O198" s="1032"/>
      <c r="P198" s="1032"/>
      <c r="Q198" s="1032"/>
    </row>
    <row r="201" spans="7:18" ht="20.25">
      <c r="G201" s="423"/>
      <c r="N201" s="335"/>
      <c r="R201" s="423"/>
    </row>
  </sheetData>
  <sheetProtection/>
  <mergeCells count="24">
    <mergeCell ref="P1:R1"/>
    <mergeCell ref="H7:I7"/>
    <mergeCell ref="R6:R8"/>
    <mergeCell ref="B3:Q3"/>
    <mergeCell ref="C6:C8"/>
    <mergeCell ref="E6:E8"/>
    <mergeCell ref="O2:R2"/>
    <mergeCell ref="N7:N8"/>
    <mergeCell ref="B198:E198"/>
    <mergeCell ref="M198:Q198"/>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5" min="1" max="16" man="1"/>
    <brk id="77" min="1" max="17" man="1"/>
    <brk id="98" min="1" max="17" man="1"/>
    <brk id="122"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P1" sqref="P1:Q1"/>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58" t="s">
        <v>862</v>
      </c>
      <c r="Q1" s="1058"/>
    </row>
    <row r="2" spans="2:23" ht="75" customHeight="1">
      <c r="B2" s="1069" t="s">
        <v>804</v>
      </c>
      <c r="C2" s="1069"/>
      <c r="D2" s="1069"/>
      <c r="E2" s="1069"/>
      <c r="F2" s="1069"/>
      <c r="G2" s="1069"/>
      <c r="H2" s="1069"/>
      <c r="I2" s="1069"/>
      <c r="J2" s="1069"/>
      <c r="K2" s="1069"/>
      <c r="L2" s="1069"/>
      <c r="M2" s="1069"/>
      <c r="N2" s="1069"/>
      <c r="O2" s="1069"/>
      <c r="P2" s="1069"/>
      <c r="Q2" s="1069"/>
      <c r="W2" s="103"/>
    </row>
    <row r="3" spans="2:23" ht="75" customHeight="1">
      <c r="B3" s="102"/>
      <c r="C3" s="587">
        <v>25539000000</v>
      </c>
      <c r="D3" s="102"/>
      <c r="E3" s="102"/>
      <c r="F3" s="102"/>
      <c r="G3" s="102"/>
      <c r="H3" s="102"/>
      <c r="I3" s="102"/>
      <c r="J3" s="102"/>
      <c r="K3" s="102"/>
      <c r="L3" s="102"/>
      <c r="M3" s="102"/>
      <c r="N3" s="102"/>
      <c r="O3" s="102"/>
      <c r="P3" s="102"/>
      <c r="Q3" s="589"/>
      <c r="W3" s="203"/>
    </row>
    <row r="4" spans="3:29" ht="31.5" customHeight="1" thickBot="1">
      <c r="C4" s="588" t="s">
        <v>638</v>
      </c>
      <c r="D4" s="104"/>
      <c r="E4" s="1070" t="s">
        <v>202</v>
      </c>
      <c r="F4" s="1070"/>
      <c r="G4" s="1070"/>
      <c r="H4" s="1070"/>
      <c r="I4" s="1070"/>
      <c r="J4" s="1070"/>
      <c r="K4" s="1070"/>
      <c r="L4" s="1070"/>
      <c r="M4" s="1070"/>
      <c r="N4" s="1070"/>
      <c r="O4" s="1070"/>
      <c r="P4" s="1070"/>
      <c r="Q4" s="1070"/>
      <c r="AC4" s="137"/>
    </row>
    <row r="5" spans="2:17" ht="59.25" customHeight="1">
      <c r="B5" s="1071" t="s">
        <v>98</v>
      </c>
      <c r="C5" s="1071" t="s">
        <v>89</v>
      </c>
      <c r="D5" s="1071" t="s">
        <v>99</v>
      </c>
      <c r="E5" s="1074" t="s">
        <v>88</v>
      </c>
      <c r="F5" s="1077" t="s">
        <v>560</v>
      </c>
      <c r="G5" s="1067"/>
      <c r="H5" s="1067"/>
      <c r="I5" s="1068"/>
      <c r="J5" s="1066" t="s">
        <v>561</v>
      </c>
      <c r="K5" s="1067"/>
      <c r="L5" s="1067"/>
      <c r="M5" s="1068"/>
      <c r="N5" s="1066" t="s">
        <v>562</v>
      </c>
      <c r="O5" s="1067"/>
      <c r="P5" s="1067"/>
      <c r="Q5" s="1068"/>
    </row>
    <row r="6" spans="2:17" ht="35.25" customHeight="1">
      <c r="B6" s="1072"/>
      <c r="C6" s="1072"/>
      <c r="D6" s="1072"/>
      <c r="E6" s="1075"/>
      <c r="F6" s="1064" t="s">
        <v>383</v>
      </c>
      <c r="G6" s="1061" t="s">
        <v>384</v>
      </c>
      <c r="H6" s="1062"/>
      <c r="I6" s="1063" t="s">
        <v>385</v>
      </c>
      <c r="J6" s="1064" t="s">
        <v>383</v>
      </c>
      <c r="K6" s="1061" t="s">
        <v>384</v>
      </c>
      <c r="L6" s="1062"/>
      <c r="M6" s="1063" t="s">
        <v>385</v>
      </c>
      <c r="N6" s="1059" t="s">
        <v>383</v>
      </c>
      <c r="O6" s="1056" t="s">
        <v>384</v>
      </c>
      <c r="P6" s="1057"/>
      <c r="Q6" s="1059" t="s">
        <v>385</v>
      </c>
    </row>
    <row r="7" spans="2:17" ht="185.25" customHeight="1" thickBot="1">
      <c r="B7" s="1073"/>
      <c r="C7" s="1073"/>
      <c r="D7" s="1073"/>
      <c r="E7" s="1076"/>
      <c r="F7" s="1065"/>
      <c r="G7" s="454" t="s">
        <v>92</v>
      </c>
      <c r="H7" s="455" t="s">
        <v>93</v>
      </c>
      <c r="I7" s="1060"/>
      <c r="J7" s="1065"/>
      <c r="K7" s="454" t="s">
        <v>92</v>
      </c>
      <c r="L7" s="455" t="s">
        <v>93</v>
      </c>
      <c r="M7" s="1060"/>
      <c r="N7" s="1060"/>
      <c r="O7" s="454" t="s">
        <v>92</v>
      </c>
      <c r="P7" s="455" t="s">
        <v>93</v>
      </c>
      <c r="Q7" s="1060"/>
    </row>
    <row r="8" spans="1:17" s="112" customFormat="1" ht="21" thickBot="1">
      <c r="A8" s="106"/>
      <c r="B8" s="431">
        <v>1</v>
      </c>
      <c r="C8" s="431">
        <v>2</v>
      </c>
      <c r="D8" s="432">
        <v>3</v>
      </c>
      <c r="E8" s="433">
        <v>4</v>
      </c>
      <c r="F8" s="434">
        <v>5</v>
      </c>
      <c r="G8" s="435">
        <v>6</v>
      </c>
      <c r="H8" s="436">
        <v>7</v>
      </c>
      <c r="I8" s="436">
        <v>8</v>
      </c>
      <c r="J8" s="437">
        <v>9</v>
      </c>
      <c r="K8" s="437">
        <v>10</v>
      </c>
      <c r="L8" s="437">
        <v>11</v>
      </c>
      <c r="M8" s="437">
        <v>12</v>
      </c>
      <c r="N8" s="437">
        <v>13</v>
      </c>
      <c r="O8" s="437">
        <v>14</v>
      </c>
      <c r="P8" s="437">
        <v>15</v>
      </c>
      <c r="Q8" s="438">
        <v>16</v>
      </c>
    </row>
    <row r="9" spans="1:17" s="717" customFormat="1" ht="75" customHeight="1" thickBot="1">
      <c r="A9" s="714"/>
      <c r="B9" s="715" t="s">
        <v>112</v>
      </c>
      <c r="C9" s="716"/>
      <c r="D9" s="781"/>
      <c r="E9" s="782" t="s">
        <v>709</v>
      </c>
      <c r="F9" s="798">
        <v>100000</v>
      </c>
      <c r="G9" s="799">
        <v>19720.95</v>
      </c>
      <c r="H9" s="787"/>
      <c r="I9" s="800">
        <v>119720.95</v>
      </c>
      <c r="J9" s="801"/>
      <c r="K9" s="800">
        <v>-19720.95</v>
      </c>
      <c r="L9" s="801"/>
      <c r="M9" s="800">
        <v>-19720.95</v>
      </c>
      <c r="N9" s="787">
        <v>100000</v>
      </c>
      <c r="O9" s="801"/>
      <c r="P9" s="801"/>
      <c r="Q9" s="798">
        <v>100000</v>
      </c>
    </row>
    <row r="10" spans="1:17" s="717" customFormat="1" ht="54.75" customHeight="1" thickBot="1">
      <c r="A10" s="714"/>
      <c r="B10" s="718" t="s">
        <v>113</v>
      </c>
      <c r="C10" s="719"/>
      <c r="D10" s="783"/>
      <c r="E10" s="784" t="s">
        <v>709</v>
      </c>
      <c r="F10" s="802">
        <v>100000</v>
      </c>
      <c r="G10" s="799">
        <v>19720.95</v>
      </c>
      <c r="H10" s="787"/>
      <c r="I10" s="800">
        <v>119720.95</v>
      </c>
      <c r="J10" s="803"/>
      <c r="K10" s="800">
        <v>-19720.95</v>
      </c>
      <c r="L10" s="803"/>
      <c r="M10" s="800">
        <v>-19720.95</v>
      </c>
      <c r="N10" s="787">
        <v>100000</v>
      </c>
      <c r="O10" s="803"/>
      <c r="P10" s="803"/>
      <c r="Q10" s="798">
        <v>100000</v>
      </c>
    </row>
    <row r="11" spans="1:17" s="717" customFormat="1" ht="87.75" customHeight="1" thickBot="1">
      <c r="A11" s="714"/>
      <c r="B11" s="720" t="s">
        <v>140</v>
      </c>
      <c r="C11" s="721" t="s">
        <v>203</v>
      </c>
      <c r="D11" s="720" t="s">
        <v>66</v>
      </c>
      <c r="E11" s="722" t="s">
        <v>221</v>
      </c>
      <c r="F11" s="804">
        <v>100000</v>
      </c>
      <c r="G11" s="788">
        <v>19720.95</v>
      </c>
      <c r="H11" s="788"/>
      <c r="I11" s="788">
        <v>119720.95</v>
      </c>
      <c r="J11" s="805"/>
      <c r="K11" s="805"/>
      <c r="L11" s="805"/>
      <c r="M11" s="805"/>
      <c r="N11" s="788">
        <v>100000</v>
      </c>
      <c r="O11" s="788">
        <v>19720.95</v>
      </c>
      <c r="P11" s="805"/>
      <c r="Q11" s="806">
        <v>119720.95</v>
      </c>
    </row>
    <row r="12" spans="1:17" s="717" customFormat="1" ht="86.25" customHeight="1" thickBot="1">
      <c r="A12" s="714"/>
      <c r="B12" s="723" t="s">
        <v>141</v>
      </c>
      <c r="C12" s="724" t="s">
        <v>204</v>
      </c>
      <c r="D12" s="724" t="s">
        <v>66</v>
      </c>
      <c r="E12" s="725" t="s">
        <v>220</v>
      </c>
      <c r="F12" s="807"/>
      <c r="G12" s="807"/>
      <c r="H12" s="807"/>
      <c r="I12" s="807"/>
      <c r="J12" s="807"/>
      <c r="K12" s="789">
        <v>-19720.95</v>
      </c>
      <c r="L12" s="789"/>
      <c r="M12" s="808">
        <v>-19720.95</v>
      </c>
      <c r="N12" s="807"/>
      <c r="O12" s="789">
        <v>-19720.95</v>
      </c>
      <c r="P12" s="807"/>
      <c r="Q12" s="809">
        <v>-19720.95</v>
      </c>
    </row>
    <row r="13" spans="1:17" s="112" customFormat="1" ht="57.75" customHeight="1" hidden="1" thickBot="1">
      <c r="A13" s="106"/>
      <c r="B13" s="441"/>
      <c r="C13" s="442"/>
      <c r="D13" s="442"/>
      <c r="E13" s="443"/>
      <c r="F13" s="810"/>
      <c r="G13" s="811"/>
      <c r="H13" s="811"/>
      <c r="I13" s="811"/>
      <c r="J13" s="811"/>
      <c r="K13" s="811"/>
      <c r="L13" s="811"/>
      <c r="M13" s="811"/>
      <c r="N13" s="811"/>
      <c r="O13" s="811"/>
      <c r="P13" s="811"/>
      <c r="Q13" s="812"/>
    </row>
    <row r="14" spans="1:17" s="112" customFormat="1" ht="72.75" customHeight="1" hidden="1" thickBot="1">
      <c r="A14" s="106"/>
      <c r="B14" s="444"/>
      <c r="C14" s="367"/>
      <c r="D14" s="367"/>
      <c r="E14" s="445"/>
      <c r="F14" s="813"/>
      <c r="G14" s="814"/>
      <c r="H14" s="814"/>
      <c r="I14" s="814"/>
      <c r="J14" s="814"/>
      <c r="K14" s="814"/>
      <c r="L14" s="814"/>
      <c r="M14" s="814"/>
      <c r="N14" s="814"/>
      <c r="O14" s="814"/>
      <c r="P14" s="814"/>
      <c r="Q14" s="815"/>
    </row>
    <row r="15" spans="2:17" s="726" customFormat="1" ht="28.5" customHeight="1" thickBot="1">
      <c r="B15" s="727"/>
      <c r="C15" s="728"/>
      <c r="D15" s="785"/>
      <c r="E15" s="786" t="s">
        <v>646</v>
      </c>
      <c r="F15" s="800">
        <v>100000</v>
      </c>
      <c r="G15" s="799">
        <v>19720.95</v>
      </c>
      <c r="H15" s="800"/>
      <c r="I15" s="800">
        <v>119720.95</v>
      </c>
      <c r="J15" s="800"/>
      <c r="K15" s="800">
        <v>-19720.95</v>
      </c>
      <c r="L15" s="800"/>
      <c r="M15" s="800">
        <v>-19720.95</v>
      </c>
      <c r="N15" s="800">
        <v>100000</v>
      </c>
      <c r="O15" s="800"/>
      <c r="P15" s="800"/>
      <c r="Q15" s="816">
        <v>100000</v>
      </c>
    </row>
    <row r="16" spans="1:17" ht="20.25">
      <c r="A16" s="101"/>
      <c r="B16" s="446"/>
      <c r="C16" s="447"/>
      <c r="D16" s="447"/>
      <c r="E16" s="448"/>
      <c r="F16" s="448"/>
      <c r="G16" s="448"/>
      <c r="H16" s="448"/>
      <c r="I16" s="448"/>
      <c r="J16" s="448"/>
      <c r="K16" s="448"/>
      <c r="L16" s="448"/>
      <c r="M16" s="448"/>
      <c r="N16" s="448"/>
      <c r="O16" s="448"/>
      <c r="P16" s="448"/>
      <c r="Q16" s="449"/>
    </row>
    <row r="17" spans="2:17" s="446" customFormat="1" ht="20.25">
      <c r="B17" s="1055" t="s">
        <v>794</v>
      </c>
      <c r="C17" s="1055"/>
      <c r="D17" s="1055"/>
      <c r="E17" s="1055"/>
      <c r="F17" s="451"/>
      <c r="G17" s="452"/>
      <c r="H17" s="452"/>
      <c r="I17" s="452"/>
      <c r="J17" s="452"/>
      <c r="K17" s="452" t="s">
        <v>795</v>
      </c>
      <c r="L17" s="452"/>
      <c r="M17" s="453"/>
      <c r="N17" s="452"/>
      <c r="O17" s="452"/>
      <c r="P17" s="452"/>
      <c r="Q17" s="453"/>
    </row>
    <row r="18" spans="1:17" ht="20.25">
      <c r="A18" s="101"/>
      <c r="B18" s="446"/>
      <c r="C18" s="450"/>
      <c r="D18" s="450"/>
      <c r="E18" s="452"/>
      <c r="F18" s="452"/>
      <c r="G18" s="452"/>
      <c r="H18" s="452"/>
      <c r="I18" s="452"/>
      <c r="J18" s="452"/>
      <c r="K18" s="452"/>
      <c r="L18" s="452"/>
      <c r="M18" s="452"/>
      <c r="N18" s="452"/>
      <c r="O18" s="452"/>
      <c r="P18" s="452"/>
      <c r="Q18" s="453"/>
    </row>
    <row r="19" spans="1:17" ht="20.25">
      <c r="A19" s="101"/>
      <c r="B19" s="446"/>
      <c r="C19" s="450"/>
      <c r="D19" s="450"/>
      <c r="E19" s="452"/>
      <c r="F19" s="452"/>
      <c r="G19" s="452"/>
      <c r="H19" s="452"/>
      <c r="I19" s="452"/>
      <c r="J19" s="452"/>
      <c r="K19" s="452"/>
      <c r="L19" s="452"/>
      <c r="M19" s="452"/>
      <c r="N19" s="452"/>
      <c r="O19" s="452"/>
      <c r="P19" s="452"/>
      <c r="Q19" s="453"/>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 sqref="D1"/>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30" customFormat="1" ht="160.5" customHeight="1">
      <c r="D1" s="778" t="s">
        <v>861</v>
      </c>
    </row>
    <row r="2" spans="3:4" ht="8.25" customHeight="1" hidden="1">
      <c r="C2" s="1086"/>
      <c r="D2" s="1086"/>
    </row>
    <row r="3" ht="6" customHeight="1" hidden="1"/>
    <row r="4" spans="1:4" ht="36" customHeight="1">
      <c r="A4" s="1089" t="s">
        <v>793</v>
      </c>
      <c r="B4" s="1089"/>
      <c r="C4" s="1089"/>
      <c r="D4" s="1089"/>
    </row>
    <row r="5" spans="1:4" ht="18.75">
      <c r="A5" s="1090" t="s">
        <v>453</v>
      </c>
      <c r="B5" s="1079"/>
      <c r="C5" s="1079"/>
      <c r="D5" s="1079"/>
    </row>
    <row r="6" spans="1:3" ht="7.5" customHeight="1">
      <c r="A6" s="464"/>
      <c r="C6" s="23"/>
    </row>
    <row r="7" spans="1:4" ht="12.75">
      <c r="A7" s="1091">
        <v>25539000000</v>
      </c>
      <c r="B7" s="1079"/>
      <c r="C7" s="1079"/>
      <c r="D7" s="1079"/>
    </row>
    <row r="8" spans="1:4" ht="14.25" customHeight="1">
      <c r="A8" s="1078" t="s">
        <v>638</v>
      </c>
      <c r="B8" s="1079"/>
      <c r="C8" s="1079"/>
      <c r="D8" s="1079"/>
    </row>
    <row r="9" spans="1:3" ht="18" customHeight="1">
      <c r="A9" s="464" t="s">
        <v>639</v>
      </c>
      <c r="B9" s="464"/>
      <c r="C9" s="464"/>
    </row>
    <row r="10" ht="7.5" customHeight="1"/>
    <row r="11" spans="3:4" s="592" customFormat="1" ht="12.75" customHeight="1">
      <c r="C11" s="593"/>
      <c r="D11" s="590" t="s">
        <v>630</v>
      </c>
    </row>
    <row r="12" spans="1:4" s="592" customFormat="1" ht="47.25">
      <c r="A12" s="594" t="s">
        <v>622</v>
      </c>
      <c r="B12" s="1087" t="s">
        <v>634</v>
      </c>
      <c r="C12" s="1088"/>
      <c r="D12" s="609" t="s">
        <v>91</v>
      </c>
    </row>
    <row r="13" spans="1:4" ht="12.75">
      <c r="A13" s="461">
        <v>1</v>
      </c>
      <c r="B13" s="1094">
        <v>2</v>
      </c>
      <c r="C13" s="1095"/>
      <c r="D13" s="461">
        <v>3</v>
      </c>
    </row>
    <row r="14" spans="1:4" ht="18.75">
      <c r="A14" s="1096" t="s">
        <v>636</v>
      </c>
      <c r="B14" s="1097"/>
      <c r="C14" s="1097"/>
      <c r="D14" s="1098"/>
    </row>
    <row r="15" spans="1:4" ht="18.75">
      <c r="A15" s="709">
        <v>41020100</v>
      </c>
      <c r="B15" s="1099" t="s">
        <v>615</v>
      </c>
      <c r="C15" s="1100"/>
      <c r="D15" s="596">
        <v>9219100</v>
      </c>
    </row>
    <row r="16" spans="1:4" ht="18.75">
      <c r="A16" s="710">
        <v>9900000000</v>
      </c>
      <c r="B16" s="1092" t="s">
        <v>533</v>
      </c>
      <c r="C16" s="1093"/>
      <c r="D16" s="705">
        <v>9219100</v>
      </c>
    </row>
    <row r="17" spans="1:4" ht="36.75" customHeight="1">
      <c r="A17" s="709">
        <v>41033900</v>
      </c>
      <c r="B17" s="1082" t="s">
        <v>616</v>
      </c>
      <c r="C17" s="1101"/>
      <c r="D17" s="596">
        <v>51770800</v>
      </c>
    </row>
    <row r="18" spans="1:4" ht="23.25" customHeight="1">
      <c r="A18" s="710">
        <v>9900000000</v>
      </c>
      <c r="B18" s="1092" t="s">
        <v>533</v>
      </c>
      <c r="C18" s="1093"/>
      <c r="D18" s="597">
        <v>51770800</v>
      </c>
    </row>
    <row r="19" spans="1:4" ht="72" customHeight="1">
      <c r="A19" s="711">
        <v>41051000</v>
      </c>
      <c r="B19" s="1084" t="s">
        <v>153</v>
      </c>
      <c r="C19" s="1085"/>
      <c r="D19" s="706">
        <v>1108010</v>
      </c>
    </row>
    <row r="20" spans="1:4" ht="23.25" customHeight="1">
      <c r="A20" s="710">
        <v>2510000000</v>
      </c>
      <c r="B20" s="1080" t="s">
        <v>534</v>
      </c>
      <c r="C20" s="1081"/>
      <c r="D20" s="597">
        <v>1108010</v>
      </c>
    </row>
    <row r="21" spans="1:4" ht="177" customHeight="1">
      <c r="A21" s="711">
        <v>41040500</v>
      </c>
      <c r="B21" s="1082" t="s">
        <v>273</v>
      </c>
      <c r="C21" s="1083"/>
      <c r="D21" s="596">
        <v>2220000</v>
      </c>
    </row>
    <row r="22" spans="1:4" ht="23.25" customHeight="1">
      <c r="A22" s="710">
        <v>2510000000</v>
      </c>
      <c r="B22" s="1080" t="s">
        <v>534</v>
      </c>
      <c r="C22" s="1081"/>
      <c r="D22" s="597">
        <v>2220000</v>
      </c>
    </row>
    <row r="23" spans="1:4" ht="99" customHeight="1">
      <c r="A23" s="711">
        <v>41051200</v>
      </c>
      <c r="B23" s="1082" t="s">
        <v>231</v>
      </c>
      <c r="C23" s="1101"/>
      <c r="D23" s="596">
        <v>296020</v>
      </c>
    </row>
    <row r="24" spans="1:4" ht="23.25" customHeight="1">
      <c r="A24" s="710">
        <v>2510000000</v>
      </c>
      <c r="B24" s="1080" t="s">
        <v>534</v>
      </c>
      <c r="C24" s="1081"/>
      <c r="D24" s="597">
        <v>296020</v>
      </c>
    </row>
    <row r="25" spans="1:4" ht="19.5" thickBot="1">
      <c r="A25" s="712">
        <v>41053900</v>
      </c>
      <c r="B25" s="1031" t="s">
        <v>53</v>
      </c>
      <c r="C25" s="1031"/>
      <c r="D25" s="707">
        <v>38800</v>
      </c>
    </row>
    <row r="26" spans="1:4" ht="18.75" hidden="1">
      <c r="A26" s="713"/>
      <c r="D26" s="708"/>
    </row>
    <row r="27" spans="1:4" s="591" customFormat="1" ht="18.75">
      <c r="A27" s="710">
        <v>2510000000</v>
      </c>
      <c r="B27" s="1080" t="s">
        <v>534</v>
      </c>
      <c r="C27" s="1081"/>
      <c r="D27" s="708">
        <v>38800</v>
      </c>
    </row>
    <row r="28" spans="1:4" ht="73.5" customHeight="1" hidden="1">
      <c r="A28" s="539"/>
      <c r="B28" s="1103"/>
      <c r="C28" s="1104"/>
      <c r="D28" s="466"/>
    </row>
    <row r="29" spans="1:4" ht="73.5" customHeight="1" hidden="1">
      <c r="A29" s="537"/>
      <c r="B29" s="1092"/>
      <c r="C29" s="1093"/>
      <c r="D29" s="538"/>
    </row>
    <row r="30" spans="1:4" ht="18.75">
      <c r="A30" s="1096" t="s">
        <v>626</v>
      </c>
      <c r="B30" s="1097"/>
      <c r="C30" s="1097"/>
      <c r="D30" s="1098"/>
    </row>
    <row r="31" spans="1:4" ht="18.75" hidden="1">
      <c r="A31" s="459"/>
      <c r="B31" s="1092"/>
      <c r="C31" s="1081"/>
      <c r="D31" s="458"/>
    </row>
    <row r="32" spans="1:4" s="5" customFormat="1" ht="18.75">
      <c r="A32" s="19" t="s">
        <v>321</v>
      </c>
      <c r="B32" s="467" t="s">
        <v>627</v>
      </c>
      <c r="C32" s="467"/>
      <c r="D32" s="596">
        <f>D33+D34</f>
        <v>64652730</v>
      </c>
    </row>
    <row r="33" spans="1:4" ht="18.75">
      <c r="A33" s="188" t="s">
        <v>321</v>
      </c>
      <c r="B33" s="1092" t="s">
        <v>628</v>
      </c>
      <c r="C33" s="1081"/>
      <c r="D33" s="597">
        <f>D15+D17+D25+D28+D19+D23+D21</f>
        <v>64652730</v>
      </c>
    </row>
    <row r="34" spans="1:4" ht="18.75">
      <c r="A34" s="188" t="s">
        <v>321</v>
      </c>
      <c r="B34" s="1092" t="s">
        <v>629</v>
      </c>
      <c r="C34" s="1081"/>
      <c r="D34" s="458"/>
    </row>
    <row r="35" ht="12.75" hidden="1"/>
    <row r="36" spans="1:3" ht="18.75">
      <c r="A36" s="464" t="s">
        <v>631</v>
      </c>
      <c r="B36" s="464"/>
      <c r="C36" s="464"/>
    </row>
    <row r="37" ht="8.25" customHeight="1"/>
    <row r="38" spans="3:4" ht="12.75">
      <c r="C38" s="462"/>
      <c r="D38" s="590" t="s">
        <v>630</v>
      </c>
    </row>
    <row r="39" spans="1:4" ht="63.75">
      <c r="A39" s="463" t="s">
        <v>632</v>
      </c>
      <c r="B39" s="460" t="s">
        <v>198</v>
      </c>
      <c r="C39" s="607" t="s">
        <v>633</v>
      </c>
      <c r="D39" s="608" t="s">
        <v>91</v>
      </c>
    </row>
    <row r="40" spans="1:4" ht="12.75">
      <c r="A40" s="461">
        <v>1</v>
      </c>
      <c r="B40" s="461">
        <v>2</v>
      </c>
      <c r="C40" s="461">
        <v>3</v>
      </c>
      <c r="D40" s="461">
        <v>4</v>
      </c>
    </row>
    <row r="41" spans="1:4" ht="18.75">
      <c r="A41" s="1102" t="s">
        <v>635</v>
      </c>
      <c r="B41" s="1102"/>
      <c r="C41" s="1102"/>
      <c r="D41" s="1102"/>
    </row>
    <row r="42" spans="1:4" ht="39" customHeight="1" hidden="1">
      <c r="A42" s="19">
        <v>3719770</v>
      </c>
      <c r="B42" s="17" t="s">
        <v>655</v>
      </c>
      <c r="C42" s="37" t="s">
        <v>53</v>
      </c>
      <c r="D42" s="596"/>
    </row>
    <row r="43" spans="1:4" ht="18.75" hidden="1">
      <c r="A43" s="459"/>
      <c r="B43" s="459"/>
      <c r="C43" s="459" t="s">
        <v>624</v>
      </c>
      <c r="D43" s="597"/>
    </row>
    <row r="44" spans="1:4" ht="18.75" hidden="1">
      <c r="A44" s="459"/>
      <c r="B44" s="459"/>
      <c r="C44" s="459" t="s">
        <v>625</v>
      </c>
      <c r="D44" s="597"/>
    </row>
    <row r="45" spans="1:4" ht="18.75" hidden="1">
      <c r="A45" s="779">
        <v>2510000000</v>
      </c>
      <c r="B45" s="188">
        <v>9770</v>
      </c>
      <c r="C45" s="459" t="s">
        <v>534</v>
      </c>
      <c r="D45" s="597"/>
    </row>
    <row r="46" spans="1:4" ht="222.75">
      <c r="A46" s="780">
        <v>3719800</v>
      </c>
      <c r="B46" s="19">
        <v>9800</v>
      </c>
      <c r="C46" s="334" t="s">
        <v>255</v>
      </c>
      <c r="D46" s="596">
        <v>1150000</v>
      </c>
    </row>
    <row r="47" spans="1:4" ht="18.75">
      <c r="A47" s="8"/>
      <c r="B47" s="188">
        <v>9800</v>
      </c>
      <c r="C47" s="459" t="s">
        <v>533</v>
      </c>
      <c r="D47" s="597">
        <v>1150000</v>
      </c>
    </row>
    <row r="48" spans="1:4" ht="18.75">
      <c r="A48" s="1102" t="s">
        <v>637</v>
      </c>
      <c r="B48" s="1102"/>
      <c r="C48" s="1102"/>
      <c r="D48" s="1102"/>
    </row>
    <row r="49" spans="1:4" ht="18.75" hidden="1">
      <c r="A49" s="459"/>
      <c r="B49" s="459"/>
      <c r="C49" s="459" t="s">
        <v>623</v>
      </c>
      <c r="D49" s="459"/>
    </row>
    <row r="50" spans="1:4" ht="18.75" hidden="1">
      <c r="A50" s="459"/>
      <c r="B50" s="459"/>
      <c r="C50" s="459" t="s">
        <v>624</v>
      </c>
      <c r="D50" s="459"/>
    </row>
    <row r="51" spans="1:4" ht="18.75" hidden="1">
      <c r="A51" s="459"/>
      <c r="B51" s="459"/>
      <c r="C51" s="459" t="s">
        <v>625</v>
      </c>
      <c r="D51" s="459"/>
    </row>
    <row r="52" spans="1:4" s="5" customFormat="1" ht="56.25">
      <c r="A52" s="19" t="s">
        <v>321</v>
      </c>
      <c r="B52" s="19" t="s">
        <v>321</v>
      </c>
      <c r="C52" s="37" t="s">
        <v>640</v>
      </c>
      <c r="D52" s="879">
        <f>D53+D54</f>
        <v>1150000</v>
      </c>
    </row>
    <row r="53" spans="1:4" ht="18.75">
      <c r="A53" s="188" t="s">
        <v>321</v>
      </c>
      <c r="B53" s="188" t="s">
        <v>321</v>
      </c>
      <c r="C53" s="467" t="s">
        <v>628</v>
      </c>
      <c r="D53" s="879">
        <f>D45+D47</f>
        <v>1150000</v>
      </c>
    </row>
    <row r="54" spans="1:4" ht="18.75">
      <c r="A54" s="188" t="s">
        <v>321</v>
      </c>
      <c r="B54" s="188" t="s">
        <v>321</v>
      </c>
      <c r="C54" s="467" t="s">
        <v>629</v>
      </c>
      <c r="D54" s="467"/>
    </row>
    <row r="56" spans="1:4" s="595" customFormat="1" ht="15">
      <c r="A56" s="595" t="s">
        <v>794</v>
      </c>
      <c r="D56" s="932" t="s">
        <v>795</v>
      </c>
    </row>
  </sheetData>
  <sheetProtection/>
  <mergeCells count="28">
    <mergeCell ref="A48:D48"/>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691</v>
      </c>
      <c r="D1" s="78"/>
      <c r="E1" s="78"/>
      <c r="F1" s="78"/>
      <c r="H1" s="79"/>
      <c r="I1" s="79"/>
      <c r="J1" s="79"/>
      <c r="K1" s="79"/>
      <c r="L1" s="79"/>
      <c r="M1" s="1154"/>
      <c r="N1" s="1154"/>
      <c r="O1" s="1154"/>
      <c r="P1" s="1154"/>
      <c r="Q1" s="1155" t="s">
        <v>218</v>
      </c>
      <c r="R1" s="1155"/>
      <c r="S1" s="1155"/>
    </row>
    <row r="2" ht="6" customHeight="1"/>
    <row r="3" spans="1:20" ht="27" customHeight="1">
      <c r="A3" s="80"/>
      <c r="B3" s="80"/>
      <c r="C3" s="80"/>
      <c r="D3" s="1156" t="s">
        <v>206</v>
      </c>
      <c r="E3" s="1156"/>
      <c r="F3" s="1156"/>
      <c r="G3" s="1156"/>
      <c r="H3" s="1156"/>
      <c r="I3" s="1156"/>
      <c r="J3" s="1156"/>
      <c r="K3" s="1156"/>
      <c r="L3" s="1156"/>
      <c r="M3" s="1156"/>
      <c r="N3" s="1156"/>
      <c r="O3" s="1156"/>
      <c r="P3" s="1156"/>
      <c r="Q3" s="1156"/>
      <c r="R3" s="1156"/>
      <c r="S3" s="1156"/>
      <c r="T3" s="1156"/>
    </row>
    <row r="4" spans="1:16" ht="24.75" customHeight="1" thickBot="1">
      <c r="A4" s="81"/>
      <c r="B4" s="81"/>
      <c r="D4" s="240">
        <v>25539000000</v>
      </c>
      <c r="G4" s="82"/>
      <c r="H4" s="81"/>
      <c r="I4" s="81"/>
      <c r="J4" s="81"/>
      <c r="K4" s="81"/>
      <c r="L4" s="81"/>
      <c r="M4" s="81"/>
      <c r="N4" s="81"/>
      <c r="O4" s="81"/>
      <c r="P4" s="81" t="s">
        <v>703</v>
      </c>
    </row>
    <row r="5" spans="1:20" ht="15" customHeight="1">
      <c r="A5" s="1123" t="s">
        <v>253</v>
      </c>
      <c r="B5" s="1124"/>
      <c r="C5" s="1125"/>
      <c r="D5" s="1119" t="s">
        <v>95</v>
      </c>
      <c r="E5" s="1139" t="s">
        <v>96</v>
      </c>
      <c r="F5" s="1139"/>
      <c r="G5" s="1139"/>
      <c r="H5" s="1139"/>
      <c r="I5" s="1139"/>
      <c r="J5" s="1139"/>
      <c r="K5" s="1139"/>
      <c r="L5" s="1139"/>
      <c r="M5" s="1139"/>
      <c r="N5" s="1139"/>
      <c r="O5" s="1140"/>
      <c r="P5" s="1140"/>
      <c r="Q5" s="1157" t="s">
        <v>656</v>
      </c>
      <c r="R5" s="1158"/>
      <c r="S5" s="1158"/>
      <c r="T5" s="1159"/>
    </row>
    <row r="6" spans="1:20" ht="20.25" customHeight="1">
      <c r="A6" s="1126"/>
      <c r="B6" s="1127"/>
      <c r="C6" s="1128"/>
      <c r="D6" s="1120"/>
      <c r="E6" s="1138" t="s">
        <v>615</v>
      </c>
      <c r="F6" s="1138" t="s">
        <v>233</v>
      </c>
      <c r="G6" s="1144" t="s">
        <v>266</v>
      </c>
      <c r="H6" s="1144"/>
      <c r="I6" s="1144"/>
      <c r="J6" s="1144"/>
      <c r="K6" s="1144"/>
      <c r="L6" s="1144"/>
      <c r="M6" s="1144"/>
      <c r="N6" s="1144"/>
      <c r="O6" s="298"/>
      <c r="P6" s="1105" t="s">
        <v>97</v>
      </c>
      <c r="Q6" s="1150" t="s">
        <v>266</v>
      </c>
      <c r="R6" s="1151"/>
      <c r="S6" s="1152"/>
      <c r="T6" s="1147" t="s">
        <v>97</v>
      </c>
    </row>
    <row r="7" spans="1:20" ht="13.5" customHeight="1">
      <c r="A7" s="1126"/>
      <c r="B7" s="1127"/>
      <c r="C7" s="1128"/>
      <c r="D7" s="1120"/>
      <c r="E7" s="1138"/>
      <c r="F7" s="1138"/>
      <c r="G7" s="1138" t="s">
        <v>231</v>
      </c>
      <c r="H7" s="1138" t="s">
        <v>406</v>
      </c>
      <c r="I7" s="1141" t="s">
        <v>762</v>
      </c>
      <c r="J7" s="1141" t="s">
        <v>0</v>
      </c>
      <c r="K7" s="1138" t="s">
        <v>31</v>
      </c>
      <c r="L7" s="1141" t="s">
        <v>200</v>
      </c>
      <c r="M7" s="1138" t="s">
        <v>275</v>
      </c>
      <c r="N7" s="1138" t="s">
        <v>276</v>
      </c>
      <c r="O7" s="1138" t="s">
        <v>173</v>
      </c>
      <c r="P7" s="1105"/>
      <c r="Q7" s="1117" t="s">
        <v>187</v>
      </c>
      <c r="R7" s="1153" t="s">
        <v>9</v>
      </c>
      <c r="S7" s="1117" t="s">
        <v>234</v>
      </c>
      <c r="T7" s="1148"/>
    </row>
    <row r="8" spans="1:20" ht="22.5" customHeight="1">
      <c r="A8" s="1126"/>
      <c r="B8" s="1127"/>
      <c r="C8" s="1128"/>
      <c r="D8" s="1120"/>
      <c r="E8" s="1138"/>
      <c r="F8" s="1138"/>
      <c r="G8" s="1138"/>
      <c r="H8" s="1138"/>
      <c r="I8" s="1142"/>
      <c r="J8" s="1145"/>
      <c r="K8" s="1138"/>
      <c r="L8" s="1145"/>
      <c r="M8" s="1138"/>
      <c r="N8" s="1138"/>
      <c r="O8" s="1138"/>
      <c r="P8" s="1105"/>
      <c r="Q8" s="1117"/>
      <c r="R8" s="1117"/>
      <c r="S8" s="1117"/>
      <c r="T8" s="1148"/>
    </row>
    <row r="9" spans="1:20" ht="15.75" customHeight="1">
      <c r="A9" s="1126"/>
      <c r="B9" s="1127"/>
      <c r="C9" s="1128"/>
      <c r="D9" s="1120"/>
      <c r="E9" s="1138"/>
      <c r="F9" s="1138"/>
      <c r="G9" s="1138"/>
      <c r="H9" s="1138"/>
      <c r="I9" s="1142"/>
      <c r="J9" s="1145"/>
      <c r="K9" s="1138"/>
      <c r="L9" s="1145"/>
      <c r="M9" s="1138"/>
      <c r="N9" s="1138"/>
      <c r="O9" s="1138"/>
      <c r="P9" s="1105"/>
      <c r="Q9" s="1117"/>
      <c r="R9" s="1117"/>
      <c r="S9" s="1117"/>
      <c r="T9" s="1148"/>
    </row>
    <row r="10" spans="1:20" ht="307.5" customHeight="1">
      <c r="A10" s="1126"/>
      <c r="B10" s="1127"/>
      <c r="C10" s="1128"/>
      <c r="D10" s="1120"/>
      <c r="E10" s="1138"/>
      <c r="F10" s="1138"/>
      <c r="G10" s="1138"/>
      <c r="H10" s="1138"/>
      <c r="I10" s="1143"/>
      <c r="J10" s="1146"/>
      <c r="K10" s="1138"/>
      <c r="L10" s="1146"/>
      <c r="M10" s="1138"/>
      <c r="N10" s="1138"/>
      <c r="O10" s="1138"/>
      <c r="P10" s="1105"/>
      <c r="Q10" s="1118"/>
      <c r="R10" s="1118"/>
      <c r="S10" s="1118"/>
      <c r="T10" s="1149"/>
    </row>
    <row r="11" spans="1:20" ht="36.75" customHeight="1">
      <c r="A11" s="1129"/>
      <c r="B11" s="1130"/>
      <c r="C11" s="1131"/>
      <c r="D11" s="1121"/>
      <c r="E11" s="301"/>
      <c r="F11" s="1105" t="s">
        <v>199</v>
      </c>
      <c r="G11" s="1106"/>
      <c r="H11" s="1106"/>
      <c r="I11" s="1106"/>
      <c r="J11" s="1106"/>
      <c r="K11" s="1106"/>
      <c r="L11" s="1106"/>
      <c r="M11" s="1106"/>
      <c r="N11" s="1106"/>
      <c r="O11" s="1107"/>
      <c r="P11" s="304"/>
      <c r="Q11" s="1135" t="s">
        <v>198</v>
      </c>
      <c r="R11" s="1136"/>
      <c r="S11" s="1136"/>
      <c r="T11" s="1137"/>
    </row>
    <row r="12" spans="1:20" ht="70.5" customHeight="1">
      <c r="A12" s="1132"/>
      <c r="B12" s="1133"/>
      <c r="C12" s="1134"/>
      <c r="D12" s="1122"/>
      <c r="E12" s="301"/>
      <c r="F12" s="301">
        <v>41040200</v>
      </c>
      <c r="G12" s="301">
        <v>41050000</v>
      </c>
      <c r="H12" s="301">
        <v>41051500</v>
      </c>
      <c r="I12" s="306">
        <v>41032500</v>
      </c>
      <c r="J12" s="300">
        <v>41055000</v>
      </c>
      <c r="K12" s="300">
        <v>41053000</v>
      </c>
      <c r="L12" s="300">
        <v>41051400</v>
      </c>
      <c r="M12" s="301">
        <v>41053900</v>
      </c>
      <c r="N12" s="301">
        <v>41053900</v>
      </c>
      <c r="O12" s="304">
        <v>41053900</v>
      </c>
      <c r="P12" s="304"/>
      <c r="Q12" s="303">
        <v>9770</v>
      </c>
      <c r="R12" s="305">
        <v>9800</v>
      </c>
      <c r="S12" s="305">
        <v>9410</v>
      </c>
      <c r="T12" s="302"/>
    </row>
    <row r="13" spans="1:20" ht="15.75">
      <c r="A13" s="1112">
        <v>1</v>
      </c>
      <c r="B13" s="1112"/>
      <c r="C13" s="1113"/>
      <c r="D13" s="226">
        <v>2</v>
      </c>
      <c r="E13" s="223"/>
      <c r="F13" s="83">
        <v>3</v>
      </c>
      <c r="G13" s="224">
        <v>4</v>
      </c>
      <c r="H13" s="225">
        <v>8</v>
      </c>
      <c r="I13" s="225">
        <v>9</v>
      </c>
      <c r="J13" s="225">
        <v>10</v>
      </c>
      <c r="K13" s="225"/>
      <c r="L13" s="225"/>
      <c r="M13" s="225">
        <v>11</v>
      </c>
      <c r="N13" s="225">
        <v>12</v>
      </c>
      <c r="O13" s="230">
        <v>13</v>
      </c>
      <c r="P13" s="230">
        <v>14</v>
      </c>
      <c r="Q13" s="307">
        <v>15</v>
      </c>
      <c r="R13" s="308">
        <v>16</v>
      </c>
      <c r="S13" s="308">
        <v>17</v>
      </c>
      <c r="T13" s="309">
        <v>18</v>
      </c>
    </row>
    <row r="14" spans="1:20" ht="99" customHeight="1">
      <c r="A14" s="1110">
        <v>2510000000</v>
      </c>
      <c r="B14" s="1110" t="s">
        <v>313</v>
      </c>
      <c r="C14" s="1111" t="s">
        <v>314</v>
      </c>
      <c r="D14" s="284" t="s">
        <v>192</v>
      </c>
      <c r="E14" s="151"/>
      <c r="F14" s="151"/>
      <c r="G14" s="241"/>
      <c r="H14" s="241"/>
      <c r="I14" s="241"/>
      <c r="J14" s="241"/>
      <c r="K14" s="241"/>
      <c r="L14" s="241"/>
      <c r="M14" s="242"/>
      <c r="N14" s="242"/>
      <c r="O14" s="299"/>
      <c r="P14" s="243">
        <f>SUM(E14:O14)</f>
        <v>0</v>
      </c>
      <c r="Q14" s="233"/>
      <c r="R14" s="236"/>
      <c r="S14" s="236"/>
      <c r="T14" s="234"/>
    </row>
    <row r="15" spans="1:20" ht="71.25" customHeight="1">
      <c r="A15" s="1110">
        <v>25313200000</v>
      </c>
      <c r="B15" s="1110">
        <v>16</v>
      </c>
      <c r="C15" s="1111" t="s">
        <v>315</v>
      </c>
      <c r="D15" s="285" t="s">
        <v>197</v>
      </c>
      <c r="E15" s="84"/>
      <c r="F15" s="84"/>
      <c r="G15" s="86"/>
      <c r="H15" s="86"/>
      <c r="I15" s="86"/>
      <c r="J15" s="86"/>
      <c r="K15" s="86"/>
      <c r="L15" s="86"/>
      <c r="M15" s="85"/>
      <c r="N15" s="85"/>
      <c r="O15" s="231"/>
      <c r="P15" s="231">
        <f>SUM(E15:N15)</f>
        <v>0</v>
      </c>
      <c r="Q15" s="235"/>
      <c r="R15" s="235"/>
      <c r="S15" s="235"/>
      <c r="T15" s="237">
        <f>Q15+S15</f>
        <v>0</v>
      </c>
    </row>
    <row r="16" spans="1:20" ht="64.5" customHeight="1">
      <c r="A16" s="1114"/>
      <c r="B16" s="1115"/>
      <c r="C16" s="1116"/>
      <c r="D16" s="286" t="s">
        <v>316</v>
      </c>
      <c r="E16" s="248"/>
      <c r="F16" s="248"/>
      <c r="G16" s="249"/>
      <c r="H16" s="250"/>
      <c r="I16" s="250"/>
      <c r="J16" s="250"/>
      <c r="K16" s="250"/>
      <c r="L16" s="250"/>
      <c r="M16" s="250"/>
      <c r="N16" s="250"/>
      <c r="O16" s="251"/>
      <c r="P16" s="251"/>
      <c r="Q16" s="252"/>
      <c r="R16" s="253"/>
      <c r="S16" s="253"/>
      <c r="T16" s="237">
        <f>Q16+S16+R16</f>
        <v>0</v>
      </c>
    </row>
    <row r="17" spans="1:20" ht="24" customHeight="1" thickBot="1">
      <c r="A17" s="1108"/>
      <c r="B17" s="1108"/>
      <c r="C17" s="1109"/>
      <c r="D17" s="283" t="s">
        <v>646</v>
      </c>
      <c r="E17" s="227">
        <f>E14+E15</f>
        <v>0</v>
      </c>
      <c r="F17" s="244">
        <f aca="true" t="shared" si="0" ref="F17:P17">F14+F15+F16</f>
        <v>0</v>
      </c>
      <c r="G17" s="244">
        <f t="shared" si="0"/>
        <v>0</v>
      </c>
      <c r="H17" s="244">
        <f t="shared" si="0"/>
        <v>0</v>
      </c>
      <c r="I17" s="244">
        <f t="shared" si="0"/>
        <v>0</v>
      </c>
      <c r="J17" s="244">
        <f t="shared" si="0"/>
        <v>0</v>
      </c>
      <c r="K17" s="244">
        <f t="shared" si="0"/>
        <v>0</v>
      </c>
      <c r="L17" s="244">
        <f t="shared" si="0"/>
        <v>0</v>
      </c>
      <c r="M17" s="244">
        <f t="shared" si="0"/>
        <v>0</v>
      </c>
      <c r="N17" s="244">
        <f t="shared" si="0"/>
        <v>0</v>
      </c>
      <c r="O17" s="244">
        <f t="shared" si="0"/>
        <v>0</v>
      </c>
      <c r="P17" s="244">
        <f t="shared" si="0"/>
        <v>0</v>
      </c>
      <c r="Q17" s="232">
        <f>Q14+Q15</f>
        <v>0</v>
      </c>
      <c r="R17" s="232">
        <f>R14+R15+R16</f>
        <v>0</v>
      </c>
      <c r="S17" s="232">
        <f>S14+S15</f>
        <v>0</v>
      </c>
      <c r="T17" s="254">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1" t="s">
        <v>702</v>
      </c>
      <c r="F22" s="78"/>
      <c r="H22" s="89"/>
      <c r="I22" s="89"/>
      <c r="J22" s="89"/>
      <c r="K22" s="89"/>
      <c r="L22" s="89"/>
      <c r="M22" s="150"/>
      <c r="N22" s="89"/>
      <c r="O22" s="89"/>
      <c r="P22" s="282"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7"/>
  <sheetViews>
    <sheetView showZeros="0" zoomScale="75" zoomScaleNormal="75" zoomScaleSheetLayoutView="50" zoomScalePageLayoutView="0" workbookViewId="0" topLeftCell="A1">
      <selection activeCell="H1" sqref="H1:J1"/>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935"/>
      <c r="C1" s="935"/>
      <c r="D1" s="935"/>
      <c r="E1" s="935"/>
      <c r="F1" s="935"/>
      <c r="G1" s="936"/>
      <c r="H1" s="1173" t="s">
        <v>860</v>
      </c>
      <c r="I1" s="1173"/>
      <c r="J1" s="1173"/>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75" t="s">
        <v>805</v>
      </c>
      <c r="C5" s="1175"/>
      <c r="D5" s="1175"/>
      <c r="E5" s="1175"/>
      <c r="F5" s="1175"/>
      <c r="G5" s="1175"/>
      <c r="H5" s="1175"/>
      <c r="I5" s="1175"/>
      <c r="J5" s="1175"/>
    </row>
    <row r="6" spans="2:10" ht="21.75" customHeight="1">
      <c r="B6" s="1175"/>
      <c r="C6" s="1175"/>
      <c r="D6" s="1175"/>
      <c r="E6" s="1175"/>
      <c r="F6" s="1175"/>
      <c r="G6" s="1175"/>
      <c r="H6" s="1175"/>
      <c r="I6" s="1175"/>
      <c r="J6" s="1175"/>
    </row>
    <row r="7" spans="2:10" ht="21.75" customHeight="1">
      <c r="B7" s="598">
        <v>25539000000</v>
      </c>
      <c r="C7" s="551"/>
      <c r="D7" s="551"/>
      <c r="E7" s="551"/>
      <c r="F7" s="551"/>
      <c r="G7" s="551"/>
      <c r="H7" s="551"/>
      <c r="I7" s="551"/>
      <c r="J7" s="551"/>
    </row>
    <row r="8" spans="2:10" ht="13.5" thickBot="1">
      <c r="B8" s="599" t="s">
        <v>638</v>
      </c>
      <c r="C8" s="92"/>
      <c r="D8" s="92"/>
      <c r="E8" s="92"/>
      <c r="F8" s="92"/>
      <c r="G8" s="92"/>
      <c r="H8" s="92"/>
      <c r="I8" s="92"/>
      <c r="J8" s="97" t="s">
        <v>703</v>
      </c>
    </row>
    <row r="9" spans="1:10" s="78" customFormat="1" ht="86.25" customHeight="1">
      <c r="A9" s="1172" t="s">
        <v>461</v>
      </c>
      <c r="B9" s="1162" t="s">
        <v>198</v>
      </c>
      <c r="C9" s="1166" t="s">
        <v>99</v>
      </c>
      <c r="D9" s="1168" t="s">
        <v>462</v>
      </c>
      <c r="E9" s="1160" t="s">
        <v>463</v>
      </c>
      <c r="F9" s="1164" t="s">
        <v>464</v>
      </c>
      <c r="G9" s="1160" t="s">
        <v>465</v>
      </c>
      <c r="H9" s="1160" t="s">
        <v>466</v>
      </c>
      <c r="I9" s="1160" t="s">
        <v>467</v>
      </c>
      <c r="J9" s="1160" t="s">
        <v>468</v>
      </c>
    </row>
    <row r="10" spans="1:10" s="78" customFormat="1" ht="86.25" customHeight="1" thickBot="1">
      <c r="A10" s="1172"/>
      <c r="B10" s="1163"/>
      <c r="C10" s="1167"/>
      <c r="D10" s="1169"/>
      <c r="E10" s="1161"/>
      <c r="F10" s="1165"/>
      <c r="G10" s="1161"/>
      <c r="H10" s="1161"/>
      <c r="I10" s="1161"/>
      <c r="J10" s="1161"/>
    </row>
    <row r="11" spans="1:10" s="703" customFormat="1" ht="16.5" thickBot="1">
      <c r="A11" s="729" t="s">
        <v>318</v>
      </c>
      <c r="B11" s="698" t="s">
        <v>319</v>
      </c>
      <c r="C11" s="699" t="s">
        <v>647</v>
      </c>
      <c r="D11" s="700">
        <v>4</v>
      </c>
      <c r="E11" s="701">
        <v>5</v>
      </c>
      <c r="F11" s="702">
        <v>6</v>
      </c>
      <c r="G11" s="702">
        <v>7</v>
      </c>
      <c r="H11" s="702">
        <v>8</v>
      </c>
      <c r="I11" s="702">
        <v>9</v>
      </c>
      <c r="J11" s="702">
        <v>10</v>
      </c>
    </row>
    <row r="12" spans="1:10" s="565" customFormat="1" ht="45.75" customHeight="1">
      <c r="A12" s="327" t="s">
        <v>112</v>
      </c>
      <c r="B12" s="138"/>
      <c r="C12" s="138"/>
      <c r="D12" s="139" t="s">
        <v>709</v>
      </c>
      <c r="E12" s="140"/>
      <c r="F12" s="678">
        <f>F13</f>
        <v>0</v>
      </c>
      <c r="G12" s="690">
        <f>G13</f>
        <v>8480496</v>
      </c>
      <c r="H12" s="690">
        <f>H13</f>
        <v>1750000</v>
      </c>
      <c r="I12" s="691">
        <f>I13</f>
        <v>1750000</v>
      </c>
      <c r="J12" s="566">
        <f>J13</f>
        <v>0</v>
      </c>
    </row>
    <row r="13" spans="1:10" s="565" customFormat="1" ht="39.75" customHeight="1">
      <c r="A13" s="131" t="s">
        <v>113</v>
      </c>
      <c r="B13" s="618"/>
      <c r="C13" s="618"/>
      <c r="D13" s="622" t="s">
        <v>709</v>
      </c>
      <c r="E13" s="694"/>
      <c r="F13" s="568">
        <f>SUM(F15:F15)</f>
        <v>0</v>
      </c>
      <c r="G13" s="695">
        <f>SUM(G15:G15)</f>
        <v>8480496</v>
      </c>
      <c r="H13" s="695">
        <f>SUM(H15:H15)</f>
        <v>1750000</v>
      </c>
      <c r="I13" s="696">
        <f>SUM(I15:I16,I17,I18)</f>
        <v>1750000</v>
      </c>
      <c r="J13" s="567">
        <f>SUM(J15:J15)</f>
        <v>0</v>
      </c>
    </row>
    <row r="14" spans="1:10" s="646" customFormat="1" ht="30.75" customHeight="1">
      <c r="A14" s="488"/>
      <c r="B14" s="488" t="s">
        <v>493</v>
      </c>
      <c r="C14" s="488"/>
      <c r="D14" s="569" t="s">
        <v>494</v>
      </c>
      <c r="E14" s="558"/>
      <c r="F14" s="563"/>
      <c r="G14" s="692"/>
      <c r="H14" s="692"/>
      <c r="I14" s="697"/>
      <c r="J14" s="564"/>
    </row>
    <row r="15" spans="1:10" s="565" customFormat="1" ht="141" customHeight="1">
      <c r="A15" s="336" t="s">
        <v>829</v>
      </c>
      <c r="B15" s="336" t="s">
        <v>830</v>
      </c>
      <c r="C15" s="336" t="s">
        <v>714</v>
      </c>
      <c r="D15" s="337" t="s">
        <v>831</v>
      </c>
      <c r="E15" s="680" t="s">
        <v>833</v>
      </c>
      <c r="F15" s="681" t="s">
        <v>832</v>
      </c>
      <c r="G15" s="693">
        <v>8480496</v>
      </c>
      <c r="H15" s="693">
        <v>1750000</v>
      </c>
      <c r="I15" s="693">
        <v>1750000</v>
      </c>
      <c r="J15" s="681"/>
    </row>
    <row r="16" spans="1:10" s="98" customFormat="1" ht="78.75" customHeight="1" hidden="1" thickBot="1">
      <c r="A16" s="134" t="s">
        <v>50</v>
      </c>
      <c r="B16" s="134" t="s">
        <v>51</v>
      </c>
      <c r="C16" s="134" t="s">
        <v>714</v>
      </c>
      <c r="D16" s="76" t="s">
        <v>52</v>
      </c>
      <c r="E16" s="287" t="s">
        <v>671</v>
      </c>
      <c r="F16" s="246"/>
      <c r="G16" s="602"/>
      <c r="H16" s="602"/>
      <c r="I16" s="602"/>
      <c r="J16" s="132"/>
    </row>
    <row r="17" spans="1:10" s="98" customFormat="1" ht="78.75" customHeight="1" hidden="1">
      <c r="A17" s="135" t="s">
        <v>26</v>
      </c>
      <c r="B17" s="134" t="s">
        <v>608</v>
      </c>
      <c r="C17" s="134" t="s">
        <v>713</v>
      </c>
      <c r="D17" s="76" t="s">
        <v>34</v>
      </c>
      <c r="E17" s="288" t="s">
        <v>320</v>
      </c>
      <c r="F17" s="246"/>
      <c r="G17" s="602"/>
      <c r="H17" s="602"/>
      <c r="I17" s="602"/>
      <c r="J17" s="132"/>
    </row>
    <row r="18" spans="1:10" s="98" customFormat="1" ht="99.75" customHeight="1" hidden="1" thickBot="1">
      <c r="A18" s="134" t="s">
        <v>672</v>
      </c>
      <c r="B18" s="134" t="s">
        <v>673</v>
      </c>
      <c r="C18" s="134" t="s">
        <v>674</v>
      </c>
      <c r="D18" s="76" t="s">
        <v>675</v>
      </c>
      <c r="E18" s="288" t="s">
        <v>653</v>
      </c>
      <c r="F18" s="246"/>
      <c r="G18" s="602"/>
      <c r="H18" s="602"/>
      <c r="I18" s="602"/>
      <c r="J18" s="132"/>
    </row>
    <row r="19" spans="1:10" ht="60.75" hidden="1">
      <c r="A19" s="131" t="s">
        <v>72</v>
      </c>
      <c r="B19" s="144"/>
      <c r="C19" s="144"/>
      <c r="D19" s="139" t="s">
        <v>57</v>
      </c>
      <c r="E19" s="289"/>
      <c r="F19" s="141">
        <f>F20</f>
        <v>0</v>
      </c>
      <c r="G19" s="600">
        <f>G20</f>
        <v>0</v>
      </c>
      <c r="H19" s="603">
        <f>H20</f>
        <v>2070000</v>
      </c>
      <c r="I19" s="603">
        <f>I20</f>
        <v>0</v>
      </c>
      <c r="J19" s="292">
        <f>J20</f>
        <v>0</v>
      </c>
    </row>
    <row r="20" spans="1:10" ht="59.25" hidden="1" thickBot="1">
      <c r="A20" s="730" t="s">
        <v>73</v>
      </c>
      <c r="B20" s="142"/>
      <c r="C20" s="142"/>
      <c r="D20" s="160" t="s">
        <v>57</v>
      </c>
      <c r="E20" s="290"/>
      <c r="F20" s="143">
        <f>SUM(F25:F25)</f>
        <v>0</v>
      </c>
      <c r="G20" s="600">
        <f>SUM(G25:G25)</f>
        <v>0</v>
      </c>
      <c r="H20" s="604">
        <f>SUM(H22:H33)</f>
        <v>2070000</v>
      </c>
      <c r="I20" s="604">
        <f>I21+I22+I23</f>
        <v>0</v>
      </c>
      <c r="J20" s="293"/>
    </row>
    <row r="21" spans="1:10" ht="93.75" hidden="1">
      <c r="A21" s="134" t="s">
        <v>676</v>
      </c>
      <c r="B21" s="134" t="s">
        <v>673</v>
      </c>
      <c r="C21" s="134" t="s">
        <v>674</v>
      </c>
      <c r="D21" s="76" t="s">
        <v>675</v>
      </c>
      <c r="E21" s="288" t="s">
        <v>653</v>
      </c>
      <c r="F21" s="247"/>
      <c r="G21" s="601"/>
      <c r="H21" s="605"/>
      <c r="I21" s="605"/>
      <c r="J21" s="294"/>
    </row>
    <row r="22" spans="1:10" ht="93.75" hidden="1">
      <c r="A22" s="134" t="s">
        <v>242</v>
      </c>
      <c r="B22" s="134" t="s">
        <v>286</v>
      </c>
      <c r="C22" s="134" t="s">
        <v>59</v>
      </c>
      <c r="D22" s="76" t="s">
        <v>661</v>
      </c>
      <c r="E22" s="291" t="s">
        <v>110</v>
      </c>
      <c r="F22" s="132"/>
      <c r="G22" s="602"/>
      <c r="H22" s="602"/>
      <c r="I22" s="602"/>
      <c r="J22" s="132"/>
    </row>
    <row r="23" spans="1:10" ht="129.75" customHeight="1" hidden="1">
      <c r="A23" s="1007" t="s">
        <v>242</v>
      </c>
      <c r="B23" s="1007" t="s">
        <v>286</v>
      </c>
      <c r="C23" s="1007" t="s">
        <v>59</v>
      </c>
      <c r="D23" s="1008" t="s">
        <v>661</v>
      </c>
      <c r="E23" s="1009" t="s">
        <v>29</v>
      </c>
      <c r="F23" s="1010"/>
      <c r="G23" s="1011"/>
      <c r="H23" s="1011"/>
      <c r="I23" s="1011"/>
      <c r="J23" s="1012"/>
    </row>
    <row r="24" spans="1:10" s="1014" customFormat="1" ht="102" customHeight="1">
      <c r="A24" s="134" t="s">
        <v>834</v>
      </c>
      <c r="B24" s="134" t="s">
        <v>835</v>
      </c>
      <c r="C24" s="134" t="s">
        <v>714</v>
      </c>
      <c r="D24" s="76" t="s">
        <v>836</v>
      </c>
      <c r="E24" s="291" t="s">
        <v>840</v>
      </c>
      <c r="F24" s="132" t="s">
        <v>837</v>
      </c>
      <c r="G24" s="602">
        <v>13444870</v>
      </c>
      <c r="H24" s="602">
        <v>160000</v>
      </c>
      <c r="I24" s="602">
        <v>160000</v>
      </c>
      <c r="J24" s="132"/>
    </row>
    <row r="25" spans="1:10" s="572" customFormat="1" ht="33" customHeight="1">
      <c r="A25" s="1013"/>
      <c r="B25" s="1174" t="s">
        <v>91</v>
      </c>
      <c r="C25" s="1174"/>
      <c r="D25" s="1174"/>
      <c r="E25" s="1174"/>
      <c r="F25" s="570" t="s">
        <v>532</v>
      </c>
      <c r="G25" s="570" t="s">
        <v>532</v>
      </c>
      <c r="H25" s="704">
        <f>H15+H24</f>
        <v>1910000</v>
      </c>
      <c r="I25" s="704">
        <f>I15+I24</f>
        <v>1910000</v>
      </c>
      <c r="J25" s="571" t="s">
        <v>532</v>
      </c>
    </row>
    <row r="26" spans="6:10" ht="11.25" customHeight="1">
      <c r="F26" s="98"/>
      <c r="G26" s="98"/>
      <c r="H26" s="98"/>
      <c r="I26" s="98"/>
      <c r="J26" s="98"/>
    </row>
    <row r="27" spans="6:10" ht="12.75" hidden="1">
      <c r="F27" s="98"/>
      <c r="G27" s="98"/>
      <c r="H27" s="98"/>
      <c r="I27" s="98"/>
      <c r="J27" s="98"/>
    </row>
    <row r="28" spans="6:10" ht="12.75">
      <c r="F28" s="98"/>
      <c r="G28" s="98"/>
      <c r="H28" s="98"/>
      <c r="I28" s="98"/>
      <c r="J28" s="98"/>
    </row>
    <row r="29" spans="1:9" s="572" customFormat="1" ht="20.25">
      <c r="A29" s="1170" t="s">
        <v>794</v>
      </c>
      <c r="B29" s="1170"/>
      <c r="C29" s="1170"/>
      <c r="D29" s="1171"/>
      <c r="G29" s="1170" t="s">
        <v>795</v>
      </c>
      <c r="H29" s="1170"/>
      <c r="I29" s="1170"/>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sheetData>
  <sheetProtection/>
  <mergeCells count="15">
    <mergeCell ref="G29:I29"/>
    <mergeCell ref="H9:H10"/>
    <mergeCell ref="A29:D29"/>
    <mergeCell ref="A9:A10"/>
    <mergeCell ref="H1:J1"/>
    <mergeCell ref="B25:E25"/>
    <mergeCell ref="B5:J6"/>
    <mergeCell ref="J9:J10"/>
    <mergeCell ref="I9:I10"/>
    <mergeCell ref="E9:E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8"/>
  <sheetViews>
    <sheetView showZeros="0" view="pageBreakPreview" zoomScale="50" zoomScaleNormal="75" zoomScaleSheetLayoutView="50" zoomScalePageLayoutView="0" workbookViewId="0" topLeftCell="A1">
      <selection activeCell="B5" sqref="B5:J6"/>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209.25" customHeight="1">
      <c r="B1" s="935"/>
      <c r="C1" s="935"/>
      <c r="D1" s="935"/>
      <c r="E1" s="935"/>
      <c r="F1" s="935"/>
      <c r="G1" s="936"/>
      <c r="H1" s="1173" t="s">
        <v>859</v>
      </c>
      <c r="I1" s="1173"/>
      <c r="J1" s="1173"/>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75" t="s">
        <v>806</v>
      </c>
      <c r="C5" s="1175"/>
      <c r="D5" s="1175"/>
      <c r="E5" s="1175"/>
      <c r="F5" s="1175"/>
      <c r="G5" s="1175"/>
      <c r="H5" s="1175"/>
      <c r="I5" s="1175"/>
      <c r="J5" s="1175"/>
    </row>
    <row r="6" spans="2:10" ht="57" customHeight="1">
      <c r="B6" s="1175"/>
      <c r="C6" s="1175"/>
      <c r="D6" s="1175"/>
      <c r="E6" s="1175"/>
      <c r="F6" s="1175"/>
      <c r="G6" s="1175"/>
      <c r="H6" s="1175"/>
      <c r="I6" s="1175"/>
      <c r="J6" s="1175"/>
    </row>
    <row r="7" spans="2:10" ht="22.5" customHeight="1">
      <c r="B7" s="557">
        <v>25539000000</v>
      </c>
      <c r="C7" s="551"/>
      <c r="D7" s="551"/>
      <c r="E7" s="551"/>
      <c r="F7" s="551"/>
      <c r="G7" s="551"/>
      <c r="H7" s="551"/>
      <c r="I7" s="551"/>
      <c r="J7" s="551"/>
    </row>
    <row r="8" spans="2:10" ht="16.5" thickBot="1">
      <c r="B8" s="606" t="s">
        <v>638</v>
      </c>
      <c r="C8" s="92"/>
      <c r="D8" s="92"/>
      <c r="E8" s="92"/>
      <c r="F8" s="92"/>
      <c r="G8" s="92"/>
      <c r="H8" s="92"/>
      <c r="I8" s="92"/>
      <c r="J8" s="97"/>
    </row>
    <row r="9" spans="1:10" s="677" customFormat="1" ht="86.25" customHeight="1">
      <c r="A9" s="1176" t="s">
        <v>461</v>
      </c>
      <c r="B9" s="1178" t="s">
        <v>198</v>
      </c>
      <c r="C9" s="1180" t="s">
        <v>99</v>
      </c>
      <c r="D9" s="1182" t="s">
        <v>462</v>
      </c>
      <c r="E9" s="1184" t="s">
        <v>481</v>
      </c>
      <c r="F9" s="1187" t="s">
        <v>482</v>
      </c>
      <c r="G9" s="1184" t="s">
        <v>483</v>
      </c>
      <c r="H9" s="1184" t="s">
        <v>484</v>
      </c>
      <c r="I9" s="1184" t="s">
        <v>339</v>
      </c>
      <c r="J9" s="1184" t="s">
        <v>485</v>
      </c>
    </row>
    <row r="10" spans="1:10" s="677" customFormat="1" ht="65.25" customHeight="1" thickBot="1">
      <c r="A10" s="1177"/>
      <c r="B10" s="1179"/>
      <c r="C10" s="1181"/>
      <c r="D10" s="1183"/>
      <c r="E10" s="1185"/>
      <c r="F10" s="1188"/>
      <c r="G10" s="1185"/>
      <c r="H10" s="1185"/>
      <c r="I10" s="1185"/>
      <c r="J10" s="1185"/>
    </row>
    <row r="11" spans="1:10" ht="13.5" thickBot="1">
      <c r="A11" s="736" t="s">
        <v>318</v>
      </c>
      <c r="B11" s="737" t="s">
        <v>319</v>
      </c>
      <c r="C11" s="738" t="s">
        <v>647</v>
      </c>
      <c r="D11" s="739">
        <v>4</v>
      </c>
      <c r="E11" s="740">
        <v>5</v>
      </c>
      <c r="F11" s="741">
        <v>6</v>
      </c>
      <c r="G11" s="741">
        <v>7</v>
      </c>
      <c r="H11" s="741">
        <v>8</v>
      </c>
      <c r="I11" s="741">
        <v>9</v>
      </c>
      <c r="J11" s="741">
        <v>10</v>
      </c>
    </row>
    <row r="12" spans="1:10" s="956" customFormat="1" ht="40.5">
      <c r="A12" s="951" t="s">
        <v>112</v>
      </c>
      <c r="B12" s="951"/>
      <c r="C12" s="951"/>
      <c r="D12" s="952" t="s">
        <v>709</v>
      </c>
      <c r="E12" s="953"/>
      <c r="F12" s="954">
        <f>F13</f>
        <v>0</v>
      </c>
      <c r="G12" s="954">
        <f>G13</f>
        <v>0</v>
      </c>
      <c r="H12" s="954"/>
      <c r="I12" s="955">
        <f>I13</f>
        <v>13798473</v>
      </c>
      <c r="J12" s="955">
        <f>J13</f>
        <v>0</v>
      </c>
    </row>
    <row r="13" spans="1:10" s="956" customFormat="1" ht="40.5" customHeight="1">
      <c r="A13" s="945" t="s">
        <v>142</v>
      </c>
      <c r="B13" s="945"/>
      <c r="C13" s="945"/>
      <c r="D13" s="957" t="s">
        <v>709</v>
      </c>
      <c r="E13" s="958"/>
      <c r="F13" s="959">
        <f>SUM(F22:F22)</f>
        <v>0</v>
      </c>
      <c r="G13" s="959">
        <f>SUM(G22:G22)</f>
        <v>0</v>
      </c>
      <c r="H13" s="959"/>
      <c r="I13" s="949">
        <f>I18+I21+I14+I16</f>
        <v>13798473</v>
      </c>
      <c r="J13" s="949">
        <f>SUM(J22:J22)</f>
        <v>0</v>
      </c>
    </row>
    <row r="14" spans="1:10" s="773" customFormat="1" ht="27" customHeight="1" hidden="1">
      <c r="A14" s="940"/>
      <c r="B14" s="940"/>
      <c r="C14" s="940"/>
      <c r="D14" s="941"/>
      <c r="E14" s="942"/>
      <c r="F14" s="943"/>
      <c r="G14" s="943"/>
      <c r="H14" s="943"/>
      <c r="I14" s="944">
        <f>I15</f>
        <v>0</v>
      </c>
      <c r="J14" s="944"/>
    </row>
    <row r="15" spans="1:10" s="773" customFormat="1" ht="48" customHeight="1" hidden="1">
      <c r="A15" s="768" t="s">
        <v>115</v>
      </c>
      <c r="B15" s="768" t="s">
        <v>251</v>
      </c>
      <c r="C15" s="768" t="s">
        <v>719</v>
      </c>
      <c r="D15" s="769" t="s">
        <v>49</v>
      </c>
      <c r="E15" s="770" t="s">
        <v>320</v>
      </c>
      <c r="F15" s="771"/>
      <c r="G15" s="771"/>
      <c r="H15" s="771"/>
      <c r="I15" s="772"/>
      <c r="J15" s="772"/>
    </row>
    <row r="16" spans="1:10" s="1017" customFormat="1" ht="48" customHeight="1">
      <c r="A16" s="940"/>
      <c r="B16" s="940" t="s">
        <v>280</v>
      </c>
      <c r="C16" s="940"/>
      <c r="D16" s="941" t="s">
        <v>279</v>
      </c>
      <c r="E16" s="1016"/>
      <c r="F16" s="943"/>
      <c r="G16" s="943"/>
      <c r="H16" s="943"/>
      <c r="I16" s="944">
        <f>I17</f>
        <v>92900</v>
      </c>
      <c r="J16" s="944"/>
    </row>
    <row r="17" spans="1:10" s="773" customFormat="1" ht="123.75" customHeight="1">
      <c r="A17" s="768" t="s">
        <v>119</v>
      </c>
      <c r="B17" s="768" t="s">
        <v>84</v>
      </c>
      <c r="C17" s="768" t="s">
        <v>286</v>
      </c>
      <c r="D17" s="346" t="s">
        <v>94</v>
      </c>
      <c r="E17" s="559" t="s">
        <v>320</v>
      </c>
      <c r="F17" s="771"/>
      <c r="G17" s="771"/>
      <c r="H17" s="771"/>
      <c r="I17" s="772">
        <v>92900</v>
      </c>
      <c r="J17" s="772"/>
    </row>
    <row r="18" spans="1:10" s="565" customFormat="1" ht="39.75" customHeight="1">
      <c r="A18" s="488"/>
      <c r="B18" s="488" t="s">
        <v>281</v>
      </c>
      <c r="C18" s="488"/>
      <c r="D18" s="569" t="s">
        <v>282</v>
      </c>
      <c r="E18" s="732"/>
      <c r="F18" s="563"/>
      <c r="G18" s="563"/>
      <c r="H18" s="563"/>
      <c r="I18" s="564">
        <f>I19+I20</f>
        <v>6795573</v>
      </c>
      <c r="J18" s="564"/>
    </row>
    <row r="19" spans="1:10" s="565" customFormat="1" ht="62.25" customHeight="1">
      <c r="A19" s="347" t="s">
        <v>26</v>
      </c>
      <c r="B19" s="348" t="s">
        <v>608</v>
      </c>
      <c r="C19" s="348" t="s">
        <v>713</v>
      </c>
      <c r="D19" s="356" t="s">
        <v>34</v>
      </c>
      <c r="E19" s="42" t="s">
        <v>839</v>
      </c>
      <c r="F19" s="563"/>
      <c r="G19" s="563"/>
      <c r="H19" s="563"/>
      <c r="I19" s="688">
        <v>5815573</v>
      </c>
      <c r="J19" s="564"/>
    </row>
    <row r="20" spans="1:10" s="562" customFormat="1" ht="39.75" customHeight="1">
      <c r="A20" s="347" t="s">
        <v>26</v>
      </c>
      <c r="B20" s="348" t="s">
        <v>608</v>
      </c>
      <c r="C20" s="348" t="s">
        <v>713</v>
      </c>
      <c r="D20" s="356" t="s">
        <v>34</v>
      </c>
      <c r="E20" s="559" t="s">
        <v>320</v>
      </c>
      <c r="F20" s="560"/>
      <c r="G20" s="560"/>
      <c r="H20" s="560"/>
      <c r="I20" s="733">
        <v>980000</v>
      </c>
      <c r="J20" s="561"/>
    </row>
    <row r="21" spans="1:10" s="562" customFormat="1" ht="33" customHeight="1">
      <c r="A21" s="347"/>
      <c r="B21" s="353" t="s">
        <v>493</v>
      </c>
      <c r="C21" s="353"/>
      <c r="D21" s="734" t="s">
        <v>494</v>
      </c>
      <c r="E21" s="735"/>
      <c r="F21" s="560"/>
      <c r="G21" s="560"/>
      <c r="H21" s="560"/>
      <c r="I21" s="561">
        <f>I22+I31+I32+I33+I30</f>
        <v>6910000</v>
      </c>
      <c r="J21" s="679"/>
    </row>
    <row r="22" spans="1:10" s="565" customFormat="1" ht="98.25" customHeight="1">
      <c r="A22" s="336" t="s">
        <v>829</v>
      </c>
      <c r="B22" s="336" t="s">
        <v>830</v>
      </c>
      <c r="C22" s="336" t="s">
        <v>714</v>
      </c>
      <c r="D22" s="337" t="s">
        <v>831</v>
      </c>
      <c r="E22" s="680" t="s">
        <v>833</v>
      </c>
      <c r="F22" s="681">
        <v>0</v>
      </c>
      <c r="G22" s="681"/>
      <c r="H22" s="681"/>
      <c r="I22" s="681">
        <v>1750000</v>
      </c>
      <c r="J22" s="681"/>
    </row>
    <row r="23" spans="1:10" s="565" customFormat="1" ht="78.75" customHeight="1" hidden="1" thickBot="1">
      <c r="A23" s="348" t="s">
        <v>50</v>
      </c>
      <c r="B23" s="348" t="s">
        <v>51</v>
      </c>
      <c r="C23" s="348" t="s">
        <v>714</v>
      </c>
      <c r="D23" s="356" t="s">
        <v>52</v>
      </c>
      <c r="E23" s="680" t="s">
        <v>671</v>
      </c>
      <c r="F23" s="681"/>
      <c r="G23" s="681"/>
      <c r="H23" s="681"/>
      <c r="I23" s="681"/>
      <c r="J23" s="681"/>
    </row>
    <row r="24" spans="1:10" s="565" customFormat="1" ht="78.75" customHeight="1" hidden="1">
      <c r="A24" s="347" t="s">
        <v>26</v>
      </c>
      <c r="B24" s="348" t="s">
        <v>608</v>
      </c>
      <c r="C24" s="348" t="s">
        <v>713</v>
      </c>
      <c r="D24" s="356" t="s">
        <v>34</v>
      </c>
      <c r="E24" s="680" t="s">
        <v>320</v>
      </c>
      <c r="F24" s="681"/>
      <c r="G24" s="681"/>
      <c r="H24" s="681"/>
      <c r="I24" s="681"/>
      <c r="J24" s="681"/>
    </row>
    <row r="25" spans="1:10" s="565" customFormat="1" ht="99.75" customHeight="1" hidden="1" thickBot="1">
      <c r="A25" s="348" t="s">
        <v>672</v>
      </c>
      <c r="B25" s="348" t="s">
        <v>673</v>
      </c>
      <c r="C25" s="348" t="s">
        <v>674</v>
      </c>
      <c r="D25" s="356" t="s">
        <v>675</v>
      </c>
      <c r="E25" s="680" t="s">
        <v>653</v>
      </c>
      <c r="F25" s="681"/>
      <c r="G25" s="681"/>
      <c r="H25" s="681"/>
      <c r="I25" s="681"/>
      <c r="J25" s="681"/>
    </row>
    <row r="26" spans="1:10" s="684" customFormat="1" ht="60.75" hidden="1">
      <c r="A26" s="131" t="s">
        <v>72</v>
      </c>
      <c r="B26" s="131"/>
      <c r="C26" s="131"/>
      <c r="D26" s="128" t="s">
        <v>57</v>
      </c>
      <c r="E26" s="731"/>
      <c r="F26" s="682">
        <f>F27</f>
        <v>0</v>
      </c>
      <c r="G26" s="682">
        <f>G27</f>
        <v>0</v>
      </c>
      <c r="H26" s="683">
        <f>H27</f>
        <v>0</v>
      </c>
      <c r="I26" s="683" t="e">
        <f>I27</f>
        <v>#REF!</v>
      </c>
      <c r="J26" s="683">
        <f>J27</f>
        <v>0</v>
      </c>
    </row>
    <row r="27" spans="1:10" s="684" customFormat="1" ht="40.5" hidden="1">
      <c r="A27" s="329" t="s">
        <v>73</v>
      </c>
      <c r="B27" s="329"/>
      <c r="C27" s="329"/>
      <c r="D27" s="378" t="s">
        <v>57</v>
      </c>
      <c r="E27" s="731"/>
      <c r="F27" s="685">
        <f>SUM(F46:F46)</f>
        <v>0</v>
      </c>
      <c r="G27" s="685">
        <f>SUM(G46:G46)</f>
        <v>0</v>
      </c>
      <c r="H27" s="686">
        <f>SUM(H29:H54)</f>
        <v>0</v>
      </c>
      <c r="I27" s="686" t="e">
        <f>I28+I29+#REF!</f>
        <v>#REF!</v>
      </c>
      <c r="J27" s="686"/>
    </row>
    <row r="28" spans="1:10" s="684" customFormat="1" ht="101.25" hidden="1">
      <c r="A28" s="348" t="s">
        <v>676</v>
      </c>
      <c r="B28" s="348" t="s">
        <v>673</v>
      </c>
      <c r="C28" s="348" t="s">
        <v>674</v>
      </c>
      <c r="D28" s="356" t="s">
        <v>675</v>
      </c>
      <c r="E28" s="680" t="s">
        <v>653</v>
      </c>
      <c r="F28" s="560"/>
      <c r="G28" s="560"/>
      <c r="H28" s="679"/>
      <c r="I28" s="679"/>
      <c r="J28" s="679"/>
    </row>
    <row r="29" spans="1:10" s="684" customFormat="1" ht="101.25" hidden="1">
      <c r="A29" s="348" t="s">
        <v>242</v>
      </c>
      <c r="B29" s="348" t="s">
        <v>286</v>
      </c>
      <c r="C29" s="348" t="s">
        <v>59</v>
      </c>
      <c r="D29" s="356" t="s">
        <v>661</v>
      </c>
      <c r="E29" s="559" t="s">
        <v>110</v>
      </c>
      <c r="F29" s="681"/>
      <c r="G29" s="681"/>
      <c r="H29" s="681"/>
      <c r="I29" s="681"/>
      <c r="J29" s="681"/>
    </row>
    <row r="30" spans="1:10" s="684" customFormat="1" ht="99" customHeight="1">
      <c r="A30" s="348" t="s">
        <v>834</v>
      </c>
      <c r="B30" s="348" t="s">
        <v>835</v>
      </c>
      <c r="C30" s="348" t="s">
        <v>714</v>
      </c>
      <c r="D30" s="76" t="s">
        <v>836</v>
      </c>
      <c r="E30" s="291" t="s">
        <v>840</v>
      </c>
      <c r="F30" s="681"/>
      <c r="G30" s="681"/>
      <c r="H30" s="681"/>
      <c r="I30" s="681">
        <v>160000</v>
      </c>
      <c r="J30" s="681"/>
    </row>
    <row r="31" spans="1:10" s="684" customFormat="1" ht="66" customHeight="1">
      <c r="A31" s="348" t="s">
        <v>128</v>
      </c>
      <c r="B31" s="348" t="s">
        <v>487</v>
      </c>
      <c r="C31" s="348" t="s">
        <v>714</v>
      </c>
      <c r="D31" s="356" t="s">
        <v>488</v>
      </c>
      <c r="E31" s="559" t="s">
        <v>320</v>
      </c>
      <c r="F31" s="681"/>
      <c r="G31" s="681"/>
      <c r="H31" s="681"/>
      <c r="I31" s="681">
        <v>2000000</v>
      </c>
      <c r="J31" s="681"/>
    </row>
    <row r="32" spans="1:10" s="684" customFormat="1" ht="103.5" customHeight="1">
      <c r="A32" s="392" t="s">
        <v>129</v>
      </c>
      <c r="B32" s="348" t="s">
        <v>587</v>
      </c>
      <c r="C32" s="348" t="s">
        <v>716</v>
      </c>
      <c r="D32" s="356" t="s">
        <v>588</v>
      </c>
      <c r="E32" s="559" t="s">
        <v>320</v>
      </c>
      <c r="F32" s="681"/>
      <c r="G32" s="681"/>
      <c r="H32" s="681"/>
      <c r="I32" s="681">
        <v>3000000</v>
      </c>
      <c r="J32" s="681"/>
    </row>
    <row r="33" spans="1:10" s="684" customFormat="1" ht="70.5" customHeight="1" hidden="1">
      <c r="A33" s="154" t="s">
        <v>825</v>
      </c>
      <c r="B33" s="133" t="s">
        <v>826</v>
      </c>
      <c r="C33" s="155" t="s">
        <v>674</v>
      </c>
      <c r="D33" s="356" t="s">
        <v>827</v>
      </c>
      <c r="E33" s="559" t="s">
        <v>320</v>
      </c>
      <c r="F33" s="681"/>
      <c r="G33" s="681"/>
      <c r="H33" s="681"/>
      <c r="I33" s="681"/>
      <c r="J33" s="681"/>
    </row>
    <row r="34" spans="1:10" s="684" customFormat="1" ht="57" customHeight="1">
      <c r="A34" s="945" t="s">
        <v>72</v>
      </c>
      <c r="B34" s="945"/>
      <c r="C34" s="945"/>
      <c r="D34" s="946" t="s">
        <v>57</v>
      </c>
      <c r="E34" s="947"/>
      <c r="F34" s="948"/>
      <c r="G34" s="948"/>
      <c r="H34" s="948"/>
      <c r="I34" s="949">
        <f>I35</f>
        <v>1490593</v>
      </c>
      <c r="J34" s="948"/>
    </row>
    <row r="35" spans="1:10" s="684" customFormat="1" ht="40.5" customHeight="1">
      <c r="A35" s="945" t="s">
        <v>73</v>
      </c>
      <c r="B35" s="945"/>
      <c r="C35" s="945"/>
      <c r="D35" s="950" t="s">
        <v>57</v>
      </c>
      <c r="E35" s="947"/>
      <c r="F35" s="948"/>
      <c r="G35" s="948"/>
      <c r="H35" s="948"/>
      <c r="I35" s="949">
        <f>I36</f>
        <v>1490593</v>
      </c>
      <c r="J35" s="948"/>
    </row>
    <row r="36" spans="1:10" s="654" customFormat="1" ht="31.5" customHeight="1">
      <c r="A36" s="488"/>
      <c r="B36" s="488" t="s">
        <v>284</v>
      </c>
      <c r="C36" s="488"/>
      <c r="D36" s="569" t="s">
        <v>285</v>
      </c>
      <c r="E36" s="687"/>
      <c r="F36" s="688"/>
      <c r="G36" s="688"/>
      <c r="H36" s="688"/>
      <c r="I36" s="564">
        <f>I37+I38+I41+I40+I39</f>
        <v>1490593</v>
      </c>
      <c r="J36" s="688"/>
    </row>
    <row r="37" spans="1:10" s="684" customFormat="1" ht="169.5" customHeight="1">
      <c r="A37" s="348" t="s">
        <v>240</v>
      </c>
      <c r="B37" s="348" t="s">
        <v>67</v>
      </c>
      <c r="C37" s="348" t="s">
        <v>58</v>
      </c>
      <c r="D37" s="356" t="s">
        <v>241</v>
      </c>
      <c r="E37" s="559" t="s">
        <v>841</v>
      </c>
      <c r="F37" s="681"/>
      <c r="G37" s="681"/>
      <c r="H37" s="681"/>
      <c r="I37" s="681">
        <v>219727</v>
      </c>
      <c r="J37" s="681"/>
    </row>
    <row r="38" spans="1:10" s="684" customFormat="1" ht="176.25" customHeight="1">
      <c r="A38" s="367" t="s">
        <v>436</v>
      </c>
      <c r="B38" s="367" t="s">
        <v>437</v>
      </c>
      <c r="C38" s="367" t="s">
        <v>59</v>
      </c>
      <c r="D38" s="369" t="s">
        <v>438</v>
      </c>
      <c r="E38" s="559" t="s">
        <v>842</v>
      </c>
      <c r="F38" s="681"/>
      <c r="G38" s="681"/>
      <c r="H38" s="681"/>
      <c r="I38" s="681">
        <v>801606</v>
      </c>
      <c r="J38" s="681"/>
    </row>
    <row r="39" spans="1:10" s="684" customFormat="1" ht="65.25" customHeight="1">
      <c r="A39" s="367" t="s">
        <v>436</v>
      </c>
      <c r="B39" s="367" t="s">
        <v>437</v>
      </c>
      <c r="C39" s="367" t="s">
        <v>59</v>
      </c>
      <c r="D39" s="369" t="s">
        <v>438</v>
      </c>
      <c r="E39" s="559" t="s">
        <v>320</v>
      </c>
      <c r="F39" s="681"/>
      <c r="G39" s="681"/>
      <c r="H39" s="681"/>
      <c r="I39" s="681">
        <v>350000</v>
      </c>
      <c r="J39" s="681"/>
    </row>
    <row r="40" spans="1:10" s="684" customFormat="1" ht="65.25" customHeight="1">
      <c r="A40" s="367" t="s">
        <v>419</v>
      </c>
      <c r="B40" s="367" t="s">
        <v>421</v>
      </c>
      <c r="C40" s="367" t="s">
        <v>60</v>
      </c>
      <c r="D40" s="369" t="s">
        <v>821</v>
      </c>
      <c r="E40" s="559" t="s">
        <v>320</v>
      </c>
      <c r="F40" s="681"/>
      <c r="G40" s="681"/>
      <c r="H40" s="681"/>
      <c r="I40" s="681">
        <v>44400</v>
      </c>
      <c r="J40" s="681"/>
    </row>
    <row r="41" spans="1:10" s="684" customFormat="1" ht="105" customHeight="1">
      <c r="A41" s="367" t="s">
        <v>428</v>
      </c>
      <c r="B41" s="367" t="s">
        <v>429</v>
      </c>
      <c r="C41" s="367" t="s">
        <v>60</v>
      </c>
      <c r="D41" s="440" t="s">
        <v>433</v>
      </c>
      <c r="E41" s="559" t="s">
        <v>320</v>
      </c>
      <c r="F41" s="681"/>
      <c r="G41" s="681"/>
      <c r="H41" s="681"/>
      <c r="I41" s="681">
        <v>74860</v>
      </c>
      <c r="J41" s="681"/>
    </row>
    <row r="42" spans="1:10" s="960" customFormat="1" ht="56.25" customHeight="1">
      <c r="A42" s="945" t="s">
        <v>333</v>
      </c>
      <c r="B42" s="945"/>
      <c r="C42" s="945"/>
      <c r="D42" s="957" t="s">
        <v>535</v>
      </c>
      <c r="E42" s="947"/>
      <c r="F42" s="948"/>
      <c r="G42" s="948"/>
      <c r="H42" s="948"/>
      <c r="I42" s="949">
        <f>I45</f>
        <v>80000</v>
      </c>
      <c r="J42" s="948"/>
    </row>
    <row r="43" spans="1:10" s="960" customFormat="1" ht="44.25" customHeight="1">
      <c r="A43" s="945" t="s">
        <v>334</v>
      </c>
      <c r="B43" s="945"/>
      <c r="C43" s="945"/>
      <c r="D43" s="961" t="s">
        <v>535</v>
      </c>
      <c r="E43" s="947"/>
      <c r="F43" s="948"/>
      <c r="G43" s="948"/>
      <c r="H43" s="948"/>
      <c r="I43" s="949">
        <f>I45</f>
        <v>80000</v>
      </c>
      <c r="J43" s="948"/>
    </row>
    <row r="44" spans="1:10" s="654" customFormat="1" ht="31.5" customHeight="1">
      <c r="A44" s="488"/>
      <c r="B44" s="488" t="s">
        <v>310</v>
      </c>
      <c r="C44" s="488"/>
      <c r="D44" s="569" t="s">
        <v>495</v>
      </c>
      <c r="E44" s="687"/>
      <c r="F44" s="688"/>
      <c r="G44" s="688"/>
      <c r="H44" s="688"/>
      <c r="I44" s="564">
        <f>I45</f>
        <v>80000</v>
      </c>
      <c r="J44" s="688"/>
    </row>
    <row r="45" spans="1:10" s="684" customFormat="1" ht="40.5" customHeight="1">
      <c r="A45" s="403">
        <v>1014030</v>
      </c>
      <c r="B45" s="404" t="s">
        <v>311</v>
      </c>
      <c r="C45" s="348" t="s">
        <v>68</v>
      </c>
      <c r="D45" s="689" t="s">
        <v>15</v>
      </c>
      <c r="E45" s="559" t="s">
        <v>320</v>
      </c>
      <c r="F45" s="681">
        <v>0</v>
      </c>
      <c r="G45" s="681"/>
      <c r="H45" s="681"/>
      <c r="I45" s="681">
        <v>80000</v>
      </c>
      <c r="J45" s="681"/>
    </row>
    <row r="46" spans="1:10" s="281" customFormat="1" ht="28.5" customHeight="1">
      <c r="A46" s="962"/>
      <c r="B46" s="1186" t="s">
        <v>489</v>
      </c>
      <c r="C46" s="1186"/>
      <c r="D46" s="1186"/>
      <c r="E46" s="1186"/>
      <c r="F46" s="963"/>
      <c r="G46" s="964"/>
      <c r="H46" s="964"/>
      <c r="I46" s="965">
        <f>I12+I34+I42</f>
        <v>15369066</v>
      </c>
      <c r="J46" s="963"/>
    </row>
    <row r="47" spans="6:10" ht="12.75">
      <c r="F47" s="98"/>
      <c r="G47" s="98"/>
      <c r="H47" s="98"/>
      <c r="I47" s="98"/>
      <c r="J47" s="98"/>
    </row>
    <row r="48" spans="6:10" ht="12.75">
      <c r="F48" s="98"/>
      <c r="G48" s="98"/>
      <c r="H48" s="98"/>
      <c r="I48" s="98"/>
      <c r="J48" s="98"/>
    </row>
    <row r="49" spans="6:10" ht="12.75">
      <c r="F49" s="98"/>
      <c r="G49" s="98"/>
      <c r="H49" s="98"/>
      <c r="I49" s="98"/>
      <c r="J49" s="98"/>
    </row>
    <row r="50" spans="1:9" s="572" customFormat="1" ht="20.25">
      <c r="A50" s="1170" t="s">
        <v>794</v>
      </c>
      <c r="B50" s="1170"/>
      <c r="C50" s="1170"/>
      <c r="D50" s="1171"/>
      <c r="G50" s="1170" t="s">
        <v>795</v>
      </c>
      <c r="H50" s="1170"/>
      <c r="I50" s="1170"/>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sheetData>
  <sheetProtection/>
  <mergeCells count="15">
    <mergeCell ref="J9:J10"/>
    <mergeCell ref="B46:E46"/>
    <mergeCell ref="H1:J1"/>
    <mergeCell ref="B5:J6"/>
    <mergeCell ref="E9:E10"/>
    <mergeCell ref="F9:F10"/>
    <mergeCell ref="G9:G10"/>
    <mergeCell ref="H9:H10"/>
    <mergeCell ref="I9:I10"/>
    <mergeCell ref="G50:I50"/>
    <mergeCell ref="A9:A10"/>
    <mergeCell ref="B9:B10"/>
    <mergeCell ref="C9:C10"/>
    <mergeCell ref="D9:D10"/>
    <mergeCell ref="A50:D5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rowBreaks count="1" manualBreakCount="1">
    <brk id="20" max="9" man="1"/>
  </rowBreaks>
</worksheet>
</file>

<file path=xl/worksheets/sheet9.xml><?xml version="1.0" encoding="utf-8"?>
<worksheet xmlns="http://schemas.openxmlformats.org/spreadsheetml/2006/main" xmlns:r="http://schemas.openxmlformats.org/officeDocument/2006/relationships">
  <dimension ref="A1:W469"/>
  <sheetViews>
    <sheetView showZeros="0" zoomScale="65" zoomScaleNormal="65" zoomScaleSheetLayoutView="65" zoomScalePageLayoutView="0" workbookViewId="0" topLeftCell="B1">
      <selection activeCell="I1" sqref="I1:K1"/>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201" t="s">
        <v>858</v>
      </c>
      <c r="J1" s="1201"/>
      <c r="K1" s="1201"/>
    </row>
    <row r="2" spans="3:17" ht="52.5" customHeight="1">
      <c r="C2" s="99"/>
      <c r="D2" s="1200" t="s">
        <v>807</v>
      </c>
      <c r="E2" s="1200"/>
      <c r="F2" s="1200"/>
      <c r="G2" s="1200"/>
      <c r="H2" s="1200"/>
      <c r="I2" s="1200"/>
      <c r="J2" s="1200"/>
      <c r="K2" s="102"/>
      <c r="Q2" s="103"/>
    </row>
    <row r="3" spans="3:17" ht="25.5" customHeight="1">
      <c r="C3" s="1196">
        <v>25539000000</v>
      </c>
      <c r="D3" s="1197"/>
      <c r="E3" s="102"/>
      <c r="F3" s="102"/>
      <c r="G3" s="102"/>
      <c r="H3" s="102"/>
      <c r="I3" s="102"/>
      <c r="J3" s="102"/>
      <c r="K3" s="102"/>
      <c r="Q3" s="203"/>
    </row>
    <row r="4" spans="3:23" ht="28.5" customHeight="1" thickBot="1">
      <c r="C4" s="1195" t="s">
        <v>638</v>
      </c>
      <c r="D4" s="1195"/>
      <c r="E4" s="1070"/>
      <c r="F4" s="1070"/>
      <c r="G4" s="1070"/>
      <c r="H4" s="1070"/>
      <c r="I4" s="1070"/>
      <c r="J4" s="1070"/>
      <c r="K4" s="105" t="s">
        <v>703</v>
      </c>
      <c r="W4" s="137"/>
    </row>
    <row r="5" spans="1:11" s="615" customFormat="1" ht="92.25" customHeight="1" thickBot="1">
      <c r="A5" s="78"/>
      <c r="B5" s="1193" t="s">
        <v>98</v>
      </c>
      <c r="C5" s="1166" t="s">
        <v>89</v>
      </c>
      <c r="D5" s="1166" t="s">
        <v>99</v>
      </c>
      <c r="E5" s="1168" t="s">
        <v>88</v>
      </c>
      <c r="F5" s="1160" t="s">
        <v>90</v>
      </c>
      <c r="G5" s="1160" t="s">
        <v>87</v>
      </c>
      <c r="H5" s="1189" t="s">
        <v>91</v>
      </c>
      <c r="I5" s="1191" t="s">
        <v>383</v>
      </c>
      <c r="J5" s="1202" t="s">
        <v>384</v>
      </c>
      <c r="K5" s="1203"/>
    </row>
    <row r="6" spans="1:11" s="615" customFormat="1" ht="62.25" customHeight="1" thickBot="1">
      <c r="A6" s="78"/>
      <c r="B6" s="1194"/>
      <c r="C6" s="1167"/>
      <c r="D6" s="1167"/>
      <c r="E6" s="1169"/>
      <c r="F6" s="1161"/>
      <c r="G6" s="1161"/>
      <c r="H6" s="1190"/>
      <c r="I6" s="1192"/>
      <c r="J6" s="616" t="s">
        <v>92</v>
      </c>
      <c r="K6" s="617" t="s">
        <v>93</v>
      </c>
    </row>
    <row r="7" spans="1:11" s="112" customFormat="1" ht="16.5" thickBot="1">
      <c r="A7" s="106"/>
      <c r="B7" s="107">
        <v>1</v>
      </c>
      <c r="C7" s="107">
        <v>2</v>
      </c>
      <c r="D7" s="108">
        <v>3</v>
      </c>
      <c r="E7" s="109">
        <v>4</v>
      </c>
      <c r="F7" s="197">
        <v>5</v>
      </c>
      <c r="G7" s="198">
        <v>6</v>
      </c>
      <c r="H7" s="195">
        <v>7</v>
      </c>
      <c r="I7" s="110">
        <v>8</v>
      </c>
      <c r="J7" s="228">
        <v>9</v>
      </c>
      <c r="K7" s="111">
        <v>10</v>
      </c>
    </row>
    <row r="8" spans="1:11" s="624" customFormat="1" ht="46.5" customHeight="1">
      <c r="A8" s="623"/>
      <c r="B8" s="966" t="s">
        <v>112</v>
      </c>
      <c r="C8" s="967"/>
      <c r="D8" s="967"/>
      <c r="E8" s="968" t="s">
        <v>709</v>
      </c>
      <c r="F8" s="969"/>
      <c r="G8" s="969"/>
      <c r="H8" s="970">
        <f>I8+J8</f>
        <v>48801173.95</v>
      </c>
      <c r="I8" s="971">
        <f>I9</f>
        <v>34424680</v>
      </c>
      <c r="J8" s="972">
        <f>J9</f>
        <v>14376493.95</v>
      </c>
      <c r="K8" s="978">
        <f>K9</f>
        <v>13705573</v>
      </c>
    </row>
    <row r="9" spans="1:11" s="624" customFormat="1" ht="32.25" customHeight="1">
      <c r="A9" s="623"/>
      <c r="B9" s="973" t="s">
        <v>113</v>
      </c>
      <c r="C9" s="973"/>
      <c r="D9" s="973"/>
      <c r="E9" s="974" t="s">
        <v>709</v>
      </c>
      <c r="F9" s="975"/>
      <c r="G9" s="975"/>
      <c r="H9" s="976">
        <f>I9+J9</f>
        <v>48801173.95</v>
      </c>
      <c r="I9" s="977">
        <f>SUM(I10:I59)</f>
        <v>34424680</v>
      </c>
      <c r="J9" s="977">
        <f>SUM(J10:J59)</f>
        <v>14376493.95</v>
      </c>
      <c r="K9" s="977">
        <f>SUM(K10:K59)</f>
        <v>13705573</v>
      </c>
    </row>
    <row r="10" spans="2:11" s="625" customFormat="1" ht="129" customHeight="1">
      <c r="B10" s="493" t="s">
        <v>114</v>
      </c>
      <c r="C10" s="493" t="s">
        <v>76</v>
      </c>
      <c r="D10" s="493" t="s">
        <v>710</v>
      </c>
      <c r="E10" s="626" t="s">
        <v>607</v>
      </c>
      <c r="F10" s="627" t="s">
        <v>340</v>
      </c>
      <c r="G10" s="627" t="s">
        <v>151</v>
      </c>
      <c r="H10" s="880">
        <f>I10+J10</f>
        <v>50000</v>
      </c>
      <c r="I10" s="880">
        <v>50000</v>
      </c>
      <c r="J10" s="881"/>
      <c r="K10" s="882"/>
    </row>
    <row r="11" spans="2:11" s="625" customFormat="1" ht="134.25" customHeight="1">
      <c r="B11" s="493" t="s">
        <v>114</v>
      </c>
      <c r="C11" s="493" t="s">
        <v>76</v>
      </c>
      <c r="D11" s="493" t="s">
        <v>710</v>
      </c>
      <c r="E11" s="626" t="s">
        <v>607</v>
      </c>
      <c r="F11" s="627" t="s">
        <v>657</v>
      </c>
      <c r="G11" s="627" t="s">
        <v>506</v>
      </c>
      <c r="H11" s="880">
        <f>I11+J11</f>
        <v>200000</v>
      </c>
      <c r="I11" s="880">
        <v>200000</v>
      </c>
      <c r="J11" s="881"/>
      <c r="K11" s="882"/>
    </row>
    <row r="12" spans="2:11" s="628" customFormat="1" ht="138.75" customHeight="1">
      <c r="B12" s="493" t="s">
        <v>115</v>
      </c>
      <c r="C12" s="493" t="s">
        <v>251</v>
      </c>
      <c r="D12" s="493" t="s">
        <v>719</v>
      </c>
      <c r="E12" s="626" t="s">
        <v>49</v>
      </c>
      <c r="F12" s="627" t="s">
        <v>348</v>
      </c>
      <c r="G12" s="627" t="s">
        <v>507</v>
      </c>
      <c r="H12" s="880">
        <f aca="true" t="shared" si="0" ref="H12:H59">I12+J12</f>
        <v>150000</v>
      </c>
      <c r="I12" s="880">
        <v>150000</v>
      </c>
      <c r="J12" s="883"/>
      <c r="K12" s="884"/>
    </row>
    <row r="13" spans="2:11" s="629" customFormat="1" ht="15" customHeight="1" hidden="1">
      <c r="B13" s="630" t="s">
        <v>193</v>
      </c>
      <c r="C13" s="630" t="s">
        <v>194</v>
      </c>
      <c r="D13" s="630" t="s">
        <v>195</v>
      </c>
      <c r="E13" s="631" t="s">
        <v>196</v>
      </c>
      <c r="F13" s="743" t="s">
        <v>28</v>
      </c>
      <c r="G13" s="512" t="s">
        <v>27</v>
      </c>
      <c r="H13" s="885">
        <f t="shared" si="0"/>
        <v>0</v>
      </c>
      <c r="I13" s="885"/>
      <c r="J13" s="886"/>
      <c r="K13" s="887"/>
    </row>
    <row r="14" spans="2:11" s="629" customFormat="1" ht="84.75" customHeight="1" hidden="1">
      <c r="B14" s="493" t="s">
        <v>115</v>
      </c>
      <c r="C14" s="493" t="s">
        <v>251</v>
      </c>
      <c r="D14" s="493" t="s">
        <v>719</v>
      </c>
      <c r="E14" s="626" t="s">
        <v>49</v>
      </c>
      <c r="F14" s="767" t="s">
        <v>780</v>
      </c>
      <c r="G14" s="627" t="s">
        <v>779</v>
      </c>
      <c r="H14" s="880">
        <f t="shared" si="0"/>
        <v>0</v>
      </c>
      <c r="I14" s="885"/>
      <c r="J14" s="888"/>
      <c r="K14" s="889"/>
    </row>
    <row r="15" spans="2:11" s="625" customFormat="1" ht="89.25" customHeight="1">
      <c r="B15" s="493" t="s">
        <v>115</v>
      </c>
      <c r="C15" s="493" t="s">
        <v>251</v>
      </c>
      <c r="D15" s="493" t="s">
        <v>719</v>
      </c>
      <c r="E15" s="626" t="s">
        <v>49</v>
      </c>
      <c r="F15" s="627" t="s">
        <v>143</v>
      </c>
      <c r="G15" s="627" t="s">
        <v>519</v>
      </c>
      <c r="H15" s="880">
        <f t="shared" si="0"/>
        <v>305000</v>
      </c>
      <c r="I15" s="880">
        <v>305000</v>
      </c>
      <c r="J15" s="881"/>
      <c r="K15" s="882"/>
    </row>
    <row r="16" spans="2:11" s="629" customFormat="1" ht="75.75" customHeight="1" hidden="1">
      <c r="B16" s="632"/>
      <c r="C16" s="632"/>
      <c r="D16" s="632"/>
      <c r="E16" s="633"/>
      <c r="F16" s="743"/>
      <c r="G16" s="512"/>
      <c r="H16" s="885"/>
      <c r="I16" s="885"/>
      <c r="J16" s="886"/>
      <c r="K16" s="887"/>
    </row>
    <row r="17" spans="2:11" s="625" customFormat="1" ht="84" customHeight="1">
      <c r="B17" s="493" t="s">
        <v>116</v>
      </c>
      <c r="C17" s="493" t="s">
        <v>410</v>
      </c>
      <c r="D17" s="493" t="s">
        <v>411</v>
      </c>
      <c r="E17" s="626" t="s">
        <v>413</v>
      </c>
      <c r="F17" s="627" t="s">
        <v>475</v>
      </c>
      <c r="G17" s="627" t="s">
        <v>846</v>
      </c>
      <c r="H17" s="880">
        <f t="shared" si="0"/>
        <v>5700000</v>
      </c>
      <c r="I17" s="880">
        <v>5700000</v>
      </c>
      <c r="J17" s="881"/>
      <c r="K17" s="882"/>
    </row>
    <row r="18" spans="2:11" s="610" customFormat="1" ht="159.75" customHeight="1" hidden="1">
      <c r="B18" s="611" t="s">
        <v>457</v>
      </c>
      <c r="C18" s="611" t="s">
        <v>553</v>
      </c>
      <c r="D18" s="611" t="s">
        <v>207</v>
      </c>
      <c r="E18" s="612" t="s">
        <v>208</v>
      </c>
      <c r="F18" s="613" t="s">
        <v>222</v>
      </c>
      <c r="G18" s="614" t="s">
        <v>178</v>
      </c>
      <c r="H18" s="890">
        <f t="shared" si="0"/>
        <v>0</v>
      </c>
      <c r="I18" s="890"/>
      <c r="J18" s="891"/>
      <c r="K18" s="892"/>
    </row>
    <row r="19" spans="2:11" s="610" customFormat="1" ht="119.25" customHeight="1" hidden="1">
      <c r="B19" s="611" t="s">
        <v>457</v>
      </c>
      <c r="C19" s="611" t="s">
        <v>553</v>
      </c>
      <c r="D19" s="611" t="s">
        <v>207</v>
      </c>
      <c r="E19" s="612" t="s">
        <v>208</v>
      </c>
      <c r="F19" s="613" t="s">
        <v>223</v>
      </c>
      <c r="G19" s="614" t="s">
        <v>179</v>
      </c>
      <c r="H19" s="890">
        <f t="shared" si="0"/>
        <v>0</v>
      </c>
      <c r="I19" s="890"/>
      <c r="J19" s="891"/>
      <c r="K19" s="892"/>
    </row>
    <row r="20" spans="2:11" s="610" customFormat="1" ht="159.75" customHeight="1" hidden="1">
      <c r="B20" s="611" t="s">
        <v>457</v>
      </c>
      <c r="C20" s="611" t="s">
        <v>553</v>
      </c>
      <c r="D20" s="611" t="s">
        <v>207</v>
      </c>
      <c r="E20" s="612" t="s">
        <v>208</v>
      </c>
      <c r="F20" s="613" t="s">
        <v>224</v>
      </c>
      <c r="G20" s="614" t="s">
        <v>180</v>
      </c>
      <c r="H20" s="890">
        <f t="shared" si="0"/>
        <v>0</v>
      </c>
      <c r="I20" s="890"/>
      <c r="J20" s="891"/>
      <c r="K20" s="892"/>
    </row>
    <row r="21" spans="2:11" s="628" customFormat="1" ht="86.25" customHeight="1">
      <c r="B21" s="493" t="s">
        <v>118</v>
      </c>
      <c r="C21" s="493" t="s">
        <v>553</v>
      </c>
      <c r="D21" s="493" t="s">
        <v>207</v>
      </c>
      <c r="E21" s="626" t="s">
        <v>208</v>
      </c>
      <c r="F21" s="627" t="s">
        <v>474</v>
      </c>
      <c r="G21" s="627" t="s">
        <v>521</v>
      </c>
      <c r="H21" s="880">
        <f t="shared" si="0"/>
        <v>2000000</v>
      </c>
      <c r="I21" s="880">
        <v>2000000</v>
      </c>
      <c r="J21" s="883"/>
      <c r="K21" s="884"/>
    </row>
    <row r="22" spans="2:11" s="628" customFormat="1" ht="180" customHeight="1">
      <c r="B22" s="367" t="s">
        <v>121</v>
      </c>
      <c r="C22" s="744" t="s">
        <v>325</v>
      </c>
      <c r="D22" s="744" t="s">
        <v>61</v>
      </c>
      <c r="E22" s="745" t="s">
        <v>328</v>
      </c>
      <c r="F22" s="746" t="s">
        <v>209</v>
      </c>
      <c r="G22" s="627" t="s">
        <v>499</v>
      </c>
      <c r="H22" s="880">
        <f t="shared" si="0"/>
        <v>39000</v>
      </c>
      <c r="I22" s="880">
        <v>39000</v>
      </c>
      <c r="J22" s="883"/>
      <c r="K22" s="884"/>
    </row>
    <row r="23" spans="2:11" s="628" customFormat="1" ht="63.75" customHeight="1">
      <c r="B23" s="367" t="s">
        <v>122</v>
      </c>
      <c r="C23" s="367" t="s">
        <v>540</v>
      </c>
      <c r="D23" s="367" t="s">
        <v>61</v>
      </c>
      <c r="E23" s="445" t="s">
        <v>541</v>
      </c>
      <c r="F23" s="634" t="s">
        <v>147</v>
      </c>
      <c r="G23" s="627" t="s">
        <v>508</v>
      </c>
      <c r="H23" s="880">
        <f t="shared" si="0"/>
        <v>12000</v>
      </c>
      <c r="I23" s="880">
        <v>12000</v>
      </c>
      <c r="J23" s="883"/>
      <c r="K23" s="884"/>
    </row>
    <row r="24" spans="2:11" s="628" customFormat="1" ht="85.5" customHeight="1">
      <c r="B24" s="367" t="s">
        <v>193</v>
      </c>
      <c r="C24" s="367" t="s">
        <v>194</v>
      </c>
      <c r="D24" s="367" t="s">
        <v>195</v>
      </c>
      <c r="E24" s="351" t="s">
        <v>196</v>
      </c>
      <c r="F24" s="634" t="s">
        <v>855</v>
      </c>
      <c r="G24" s="627" t="s">
        <v>854</v>
      </c>
      <c r="H24" s="880">
        <f t="shared" si="0"/>
        <v>64080</v>
      </c>
      <c r="I24" s="880">
        <v>64080</v>
      </c>
      <c r="J24" s="883"/>
      <c r="K24" s="884"/>
    </row>
    <row r="25" spans="2:11" s="628" customFormat="1" ht="210.75" customHeight="1">
      <c r="B25" s="367" t="s">
        <v>124</v>
      </c>
      <c r="C25" s="367" t="s">
        <v>8</v>
      </c>
      <c r="D25" s="635">
        <v>1090</v>
      </c>
      <c r="E25" s="445" t="s">
        <v>10</v>
      </c>
      <c r="F25" s="747" t="s">
        <v>505</v>
      </c>
      <c r="G25" s="627" t="s">
        <v>509</v>
      </c>
      <c r="H25" s="880">
        <f t="shared" si="0"/>
        <v>60480</v>
      </c>
      <c r="I25" s="880">
        <v>60480</v>
      </c>
      <c r="J25" s="883"/>
      <c r="K25" s="884"/>
    </row>
    <row r="26" spans="2:11" s="628" customFormat="1" ht="87" customHeight="1">
      <c r="B26" s="367" t="s">
        <v>124</v>
      </c>
      <c r="C26" s="367" t="s">
        <v>8</v>
      </c>
      <c r="D26" s="635">
        <v>1090</v>
      </c>
      <c r="E26" s="445" t="s">
        <v>10</v>
      </c>
      <c r="F26" s="627" t="s">
        <v>664</v>
      </c>
      <c r="G26" s="636" t="s">
        <v>849</v>
      </c>
      <c r="H26" s="880">
        <f t="shared" si="0"/>
        <v>1650000</v>
      </c>
      <c r="I26" s="882">
        <v>1650000</v>
      </c>
      <c r="J26" s="893"/>
      <c r="K26" s="894"/>
    </row>
    <row r="27" spans="1:11" s="505" customFormat="1" ht="80.25" customHeight="1" hidden="1">
      <c r="A27" s="501"/>
      <c r="B27" s="506"/>
      <c r="C27" s="748"/>
      <c r="D27" s="749"/>
      <c r="E27" s="750" t="s">
        <v>376</v>
      </c>
      <c r="F27" s="512" t="s">
        <v>377</v>
      </c>
      <c r="G27" s="502"/>
      <c r="H27" s="895">
        <f t="shared" si="0"/>
        <v>0</v>
      </c>
      <c r="I27" s="896"/>
      <c r="J27" s="897"/>
      <c r="K27" s="896"/>
    </row>
    <row r="28" spans="2:11" s="625" customFormat="1" ht="84.75" customHeight="1">
      <c r="B28" s="637" t="s">
        <v>125</v>
      </c>
      <c r="C28" s="367" t="s">
        <v>103</v>
      </c>
      <c r="D28" s="637" t="s">
        <v>713</v>
      </c>
      <c r="E28" s="476" t="s">
        <v>104</v>
      </c>
      <c r="F28" s="627" t="s">
        <v>476</v>
      </c>
      <c r="G28" s="627" t="s">
        <v>510</v>
      </c>
      <c r="H28" s="880">
        <f t="shared" si="0"/>
        <v>1600000</v>
      </c>
      <c r="I28" s="898">
        <v>1600000</v>
      </c>
      <c r="J28" s="899"/>
      <c r="K28" s="898"/>
    </row>
    <row r="29" spans="2:11" s="625" customFormat="1" ht="84.75" customHeight="1">
      <c r="B29" s="637" t="s">
        <v>26</v>
      </c>
      <c r="C29" s="367" t="s">
        <v>608</v>
      </c>
      <c r="D29" s="637" t="s">
        <v>713</v>
      </c>
      <c r="E29" s="369" t="s">
        <v>34</v>
      </c>
      <c r="F29" s="745" t="s">
        <v>480</v>
      </c>
      <c r="G29" s="627" t="s">
        <v>522</v>
      </c>
      <c r="H29" s="880">
        <f t="shared" si="0"/>
        <v>99455</v>
      </c>
      <c r="I29" s="898">
        <v>99455</v>
      </c>
      <c r="J29" s="899"/>
      <c r="K29" s="898"/>
    </row>
    <row r="30" spans="2:11" s="628" customFormat="1" ht="100.5" customHeight="1">
      <c r="B30" s="367" t="s">
        <v>26</v>
      </c>
      <c r="C30" s="367" t="s">
        <v>608</v>
      </c>
      <c r="D30" s="367" t="s">
        <v>713</v>
      </c>
      <c r="E30" s="369" t="s">
        <v>34</v>
      </c>
      <c r="F30" s="627" t="s">
        <v>500</v>
      </c>
      <c r="G30" s="627" t="s">
        <v>511</v>
      </c>
      <c r="H30" s="880">
        <f t="shared" si="0"/>
        <v>50000</v>
      </c>
      <c r="I30" s="880">
        <v>50000</v>
      </c>
      <c r="J30" s="883"/>
      <c r="K30" s="884"/>
    </row>
    <row r="31" spans="2:11" s="625" customFormat="1" ht="99" customHeight="1">
      <c r="B31" s="367" t="s">
        <v>26</v>
      </c>
      <c r="C31" s="367" t="s">
        <v>608</v>
      </c>
      <c r="D31" s="367" t="s">
        <v>713</v>
      </c>
      <c r="E31" s="369" t="s">
        <v>34</v>
      </c>
      <c r="F31" s="638" t="s">
        <v>342</v>
      </c>
      <c r="G31" s="627" t="s">
        <v>845</v>
      </c>
      <c r="H31" s="880">
        <f t="shared" si="0"/>
        <v>15837518</v>
      </c>
      <c r="I31" s="880">
        <v>9240945</v>
      </c>
      <c r="J31" s="900">
        <v>6596573</v>
      </c>
      <c r="K31" s="882">
        <v>6596573</v>
      </c>
    </row>
    <row r="32" spans="2:11" s="629" customFormat="1" ht="0.75" customHeight="1" hidden="1">
      <c r="B32" s="639" t="s">
        <v>50</v>
      </c>
      <c r="C32" s="639" t="s">
        <v>51</v>
      </c>
      <c r="D32" s="639" t="s">
        <v>714</v>
      </c>
      <c r="E32" s="640" t="s">
        <v>34</v>
      </c>
      <c r="F32" s="751" t="s">
        <v>341</v>
      </c>
      <c r="G32" s="512"/>
      <c r="H32" s="885">
        <f t="shared" si="0"/>
        <v>0</v>
      </c>
      <c r="I32" s="885"/>
      <c r="J32" s="885"/>
      <c r="K32" s="901"/>
    </row>
    <row r="33" spans="2:11" s="625" customFormat="1" ht="92.25" customHeight="1">
      <c r="B33" s="367" t="s">
        <v>26</v>
      </c>
      <c r="C33" s="367" t="s">
        <v>608</v>
      </c>
      <c r="D33" s="367" t="s">
        <v>713</v>
      </c>
      <c r="E33" s="369" t="s">
        <v>34</v>
      </c>
      <c r="F33" s="746" t="s">
        <v>343</v>
      </c>
      <c r="G33" s="627" t="s">
        <v>512</v>
      </c>
      <c r="H33" s="880">
        <f t="shared" si="0"/>
        <v>199000</v>
      </c>
      <c r="I33" s="880"/>
      <c r="J33" s="880">
        <v>199000</v>
      </c>
      <c r="K33" s="898">
        <v>199000</v>
      </c>
    </row>
    <row r="34" spans="2:11" s="625" customFormat="1" ht="92.25" customHeight="1">
      <c r="B34" s="367" t="s">
        <v>26</v>
      </c>
      <c r="C34" s="775" t="s">
        <v>608</v>
      </c>
      <c r="D34" s="775" t="s">
        <v>713</v>
      </c>
      <c r="E34" s="776" t="s">
        <v>34</v>
      </c>
      <c r="F34" s="746" t="s">
        <v>789</v>
      </c>
      <c r="G34" s="627" t="s">
        <v>788</v>
      </c>
      <c r="H34" s="880">
        <f t="shared" si="0"/>
        <v>199000</v>
      </c>
      <c r="I34" s="880">
        <v>199000</v>
      </c>
      <c r="J34" s="880"/>
      <c r="K34" s="898"/>
    </row>
    <row r="35" spans="2:11" s="625" customFormat="1" ht="164.25" customHeight="1">
      <c r="B35" s="367" t="s">
        <v>127</v>
      </c>
      <c r="C35" s="367" t="s">
        <v>107</v>
      </c>
      <c r="D35" s="367" t="s">
        <v>108</v>
      </c>
      <c r="E35" s="369" t="s">
        <v>109</v>
      </c>
      <c r="F35" s="627" t="s">
        <v>146</v>
      </c>
      <c r="G35" s="627" t="s">
        <v>513</v>
      </c>
      <c r="H35" s="880">
        <f t="shared" si="0"/>
        <v>500000</v>
      </c>
      <c r="I35" s="880">
        <v>500000</v>
      </c>
      <c r="J35" s="880"/>
      <c r="K35" s="898"/>
    </row>
    <row r="36" spans="2:11" s="629" customFormat="1" ht="98.25" customHeight="1" hidden="1">
      <c r="B36" s="639" t="s">
        <v>667</v>
      </c>
      <c r="C36" s="639" t="s">
        <v>668</v>
      </c>
      <c r="D36" s="639" t="s">
        <v>669</v>
      </c>
      <c r="E36" s="640" t="s">
        <v>670</v>
      </c>
      <c r="F36" s="512" t="s">
        <v>212</v>
      </c>
      <c r="G36" s="512" t="s">
        <v>184</v>
      </c>
      <c r="H36" s="885">
        <f t="shared" si="0"/>
        <v>0</v>
      </c>
      <c r="I36" s="885"/>
      <c r="J36" s="885"/>
      <c r="K36" s="901"/>
    </row>
    <row r="37" spans="2:11" s="629" customFormat="1" ht="84.75" customHeight="1" hidden="1">
      <c r="B37" s="639" t="s">
        <v>667</v>
      </c>
      <c r="C37" s="639" t="s">
        <v>668</v>
      </c>
      <c r="D37" s="639" t="s">
        <v>669</v>
      </c>
      <c r="E37" s="640" t="s">
        <v>670</v>
      </c>
      <c r="F37" s="512" t="s">
        <v>213</v>
      </c>
      <c r="G37" s="512" t="s">
        <v>185</v>
      </c>
      <c r="H37" s="885">
        <f t="shared" si="0"/>
        <v>0</v>
      </c>
      <c r="I37" s="885"/>
      <c r="J37" s="885"/>
      <c r="K37" s="901"/>
    </row>
    <row r="38" spans="2:11" s="629" customFormat="1" ht="84.75" customHeight="1" hidden="1">
      <c r="B38" s="639" t="s">
        <v>50</v>
      </c>
      <c r="C38" s="639" t="s">
        <v>51</v>
      </c>
      <c r="D38" s="639" t="s">
        <v>714</v>
      </c>
      <c r="E38" s="641" t="s">
        <v>52</v>
      </c>
      <c r="F38" s="512" t="s">
        <v>216</v>
      </c>
      <c r="G38" s="512" t="s">
        <v>176</v>
      </c>
      <c r="H38" s="885">
        <f t="shared" si="0"/>
        <v>0</v>
      </c>
      <c r="I38" s="885"/>
      <c r="J38" s="885"/>
      <c r="K38" s="901"/>
    </row>
    <row r="39" spans="2:11" s="625" customFormat="1" ht="84.75" customHeight="1">
      <c r="B39" s="367" t="s">
        <v>667</v>
      </c>
      <c r="C39" s="367" t="s">
        <v>668</v>
      </c>
      <c r="D39" s="367" t="s">
        <v>448</v>
      </c>
      <c r="E39" s="369" t="s">
        <v>670</v>
      </c>
      <c r="F39" s="627" t="s">
        <v>472</v>
      </c>
      <c r="G39" s="627" t="s">
        <v>514</v>
      </c>
      <c r="H39" s="880">
        <f t="shared" si="0"/>
        <v>57000</v>
      </c>
      <c r="I39" s="880">
        <v>57000</v>
      </c>
      <c r="J39" s="880"/>
      <c r="K39" s="898"/>
    </row>
    <row r="40" spans="2:11" s="625" customFormat="1" ht="84.75" customHeight="1">
      <c r="B40" s="367" t="s">
        <v>834</v>
      </c>
      <c r="C40" s="367" t="s">
        <v>835</v>
      </c>
      <c r="D40" s="367" t="s">
        <v>714</v>
      </c>
      <c r="E40" s="369" t="s">
        <v>838</v>
      </c>
      <c r="F40" s="746" t="s">
        <v>789</v>
      </c>
      <c r="G40" s="627" t="s">
        <v>788</v>
      </c>
      <c r="H40" s="880">
        <f t="shared" si="0"/>
        <v>160000</v>
      </c>
      <c r="I40" s="880"/>
      <c r="J40" s="880">
        <v>160000</v>
      </c>
      <c r="K40" s="898">
        <v>160000</v>
      </c>
    </row>
    <row r="41" spans="2:11" s="625" customFormat="1" ht="84.75" customHeight="1">
      <c r="B41" s="493" t="s">
        <v>829</v>
      </c>
      <c r="C41" s="493" t="s">
        <v>830</v>
      </c>
      <c r="D41" s="493" t="s">
        <v>714</v>
      </c>
      <c r="E41" s="626" t="s">
        <v>831</v>
      </c>
      <c r="F41" s="627" t="s">
        <v>475</v>
      </c>
      <c r="G41" s="627" t="s">
        <v>520</v>
      </c>
      <c r="H41" s="880">
        <f t="shared" si="0"/>
        <v>1750000</v>
      </c>
      <c r="I41" s="880"/>
      <c r="J41" s="880">
        <v>1750000</v>
      </c>
      <c r="K41" s="898">
        <v>1750000</v>
      </c>
    </row>
    <row r="42" spans="2:11" s="625" customFormat="1" ht="84.75" customHeight="1" hidden="1">
      <c r="B42" s="493" t="s">
        <v>834</v>
      </c>
      <c r="C42" s="493" t="s">
        <v>835</v>
      </c>
      <c r="D42" s="493" t="s">
        <v>714</v>
      </c>
      <c r="E42" s="626"/>
      <c r="F42" s="627"/>
      <c r="G42" s="627"/>
      <c r="H42" s="880"/>
      <c r="I42" s="880"/>
      <c r="J42" s="880"/>
      <c r="K42" s="898"/>
    </row>
    <row r="43" spans="2:11" s="625" customFormat="1" ht="74.25" customHeight="1">
      <c r="B43" s="367" t="s">
        <v>128</v>
      </c>
      <c r="C43" s="367" t="s">
        <v>487</v>
      </c>
      <c r="D43" s="367" t="s">
        <v>714</v>
      </c>
      <c r="E43" s="369" t="s">
        <v>486</v>
      </c>
      <c r="F43" s="627" t="s">
        <v>344</v>
      </c>
      <c r="G43" s="627" t="s">
        <v>144</v>
      </c>
      <c r="H43" s="880">
        <f t="shared" si="0"/>
        <v>2000000</v>
      </c>
      <c r="I43" s="880"/>
      <c r="J43" s="880">
        <v>2000000</v>
      </c>
      <c r="K43" s="898">
        <v>2000000</v>
      </c>
    </row>
    <row r="44" spans="2:11" s="628" customFormat="1" ht="87" customHeight="1">
      <c r="B44" s="367" t="s">
        <v>138</v>
      </c>
      <c r="C44" s="367" t="s">
        <v>40</v>
      </c>
      <c r="D44" s="367" t="s">
        <v>329</v>
      </c>
      <c r="E44" s="369" t="s">
        <v>330</v>
      </c>
      <c r="F44" s="627" t="s">
        <v>345</v>
      </c>
      <c r="G44" s="627" t="s">
        <v>523</v>
      </c>
      <c r="H44" s="880">
        <f t="shared" si="0"/>
        <v>1100000</v>
      </c>
      <c r="I44" s="880">
        <v>1100000</v>
      </c>
      <c r="J44" s="883"/>
      <c r="K44" s="884"/>
    </row>
    <row r="45" spans="2:11" s="625" customFormat="1" ht="95.25" customHeight="1">
      <c r="B45" s="583" t="s">
        <v>129</v>
      </c>
      <c r="C45" s="367" t="s">
        <v>587</v>
      </c>
      <c r="D45" s="367" t="s">
        <v>716</v>
      </c>
      <c r="E45" s="369" t="s">
        <v>588</v>
      </c>
      <c r="F45" s="627" t="s">
        <v>346</v>
      </c>
      <c r="G45" s="627" t="s">
        <v>515</v>
      </c>
      <c r="H45" s="880">
        <f t="shared" si="0"/>
        <v>10000000</v>
      </c>
      <c r="I45" s="880">
        <v>7000000</v>
      </c>
      <c r="J45" s="900">
        <v>3000000</v>
      </c>
      <c r="K45" s="882">
        <v>3000000</v>
      </c>
    </row>
    <row r="46" spans="2:17" s="629" customFormat="1" ht="64.5" customHeight="1" hidden="1" thickBot="1">
      <c r="B46" s="752" t="s">
        <v>43</v>
      </c>
      <c r="C46" s="639" t="s">
        <v>44</v>
      </c>
      <c r="D46" s="639" t="s">
        <v>717</v>
      </c>
      <c r="E46" s="640" t="s">
        <v>331</v>
      </c>
      <c r="F46" s="512" t="s">
        <v>269</v>
      </c>
      <c r="G46" s="512" t="s">
        <v>156</v>
      </c>
      <c r="H46" s="885">
        <f t="shared" si="0"/>
        <v>0</v>
      </c>
      <c r="I46" s="885"/>
      <c r="J46" s="886"/>
      <c r="K46" s="887"/>
      <c r="Q46" s="642"/>
    </row>
    <row r="47" spans="2:17" s="625" customFormat="1" ht="77.25" customHeight="1">
      <c r="B47" s="583" t="s">
        <v>43</v>
      </c>
      <c r="C47" s="367" t="s">
        <v>44</v>
      </c>
      <c r="D47" s="367" t="s">
        <v>717</v>
      </c>
      <c r="E47" s="369" t="s">
        <v>331</v>
      </c>
      <c r="F47" s="627" t="s">
        <v>501</v>
      </c>
      <c r="G47" s="627" t="s">
        <v>502</v>
      </c>
      <c r="H47" s="880">
        <f t="shared" si="0"/>
        <v>30000</v>
      </c>
      <c r="I47" s="880">
        <v>30000</v>
      </c>
      <c r="J47" s="881"/>
      <c r="K47" s="882"/>
      <c r="Q47" s="643"/>
    </row>
    <row r="48" spans="2:17" s="625" customFormat="1" ht="99" customHeight="1" hidden="1">
      <c r="B48" s="583" t="s">
        <v>825</v>
      </c>
      <c r="C48" s="367" t="s">
        <v>826</v>
      </c>
      <c r="D48" s="367" t="s">
        <v>674</v>
      </c>
      <c r="E48" s="369" t="s">
        <v>827</v>
      </c>
      <c r="F48" s="627" t="s">
        <v>476</v>
      </c>
      <c r="G48" s="627" t="s">
        <v>510</v>
      </c>
      <c r="H48" s="880">
        <f t="shared" si="0"/>
        <v>0</v>
      </c>
      <c r="I48" s="880"/>
      <c r="J48" s="900"/>
      <c r="K48" s="882"/>
      <c r="Q48" s="643"/>
    </row>
    <row r="49" spans="2:17" s="628" customFormat="1" ht="149.25" customHeight="1">
      <c r="B49" s="583" t="s">
        <v>130</v>
      </c>
      <c r="C49" s="367" t="s">
        <v>407</v>
      </c>
      <c r="D49" s="367" t="s">
        <v>674</v>
      </c>
      <c r="E49" s="369" t="s">
        <v>409</v>
      </c>
      <c r="F49" s="627" t="s">
        <v>348</v>
      </c>
      <c r="G49" s="627" t="s">
        <v>516</v>
      </c>
      <c r="H49" s="880">
        <f t="shared" si="0"/>
        <v>25720</v>
      </c>
      <c r="I49" s="880">
        <v>25720</v>
      </c>
      <c r="J49" s="883"/>
      <c r="K49" s="884"/>
      <c r="Q49" s="644"/>
    </row>
    <row r="50" spans="2:17" s="628" customFormat="1" ht="149.25" customHeight="1">
      <c r="B50" s="583" t="s">
        <v>136</v>
      </c>
      <c r="C50" s="367" t="s">
        <v>47</v>
      </c>
      <c r="D50" s="367" t="s">
        <v>718</v>
      </c>
      <c r="E50" s="645" t="s">
        <v>48</v>
      </c>
      <c r="F50" s="627" t="s">
        <v>792</v>
      </c>
      <c r="G50" s="627" t="s">
        <v>814</v>
      </c>
      <c r="H50" s="880">
        <f t="shared" si="0"/>
        <v>350000</v>
      </c>
      <c r="I50" s="880">
        <v>350000</v>
      </c>
      <c r="J50" s="883"/>
      <c r="K50" s="884"/>
      <c r="Q50" s="644"/>
    </row>
    <row r="51" spans="2:17" s="628" customFormat="1" ht="149.25" customHeight="1">
      <c r="B51" s="583" t="s">
        <v>136</v>
      </c>
      <c r="C51" s="367" t="s">
        <v>47</v>
      </c>
      <c r="D51" s="367" t="s">
        <v>718</v>
      </c>
      <c r="E51" s="645" t="s">
        <v>48</v>
      </c>
      <c r="F51" s="636" t="s">
        <v>812</v>
      </c>
      <c r="G51" s="777" t="s">
        <v>816</v>
      </c>
      <c r="H51" s="880">
        <f t="shared" si="0"/>
        <v>145000</v>
      </c>
      <c r="I51" s="880">
        <v>145000</v>
      </c>
      <c r="J51" s="883"/>
      <c r="K51" s="884"/>
      <c r="Q51" s="644"/>
    </row>
    <row r="52" spans="2:11" s="625" customFormat="1" ht="192" customHeight="1">
      <c r="B52" s="583" t="s">
        <v>136</v>
      </c>
      <c r="C52" s="493" t="s">
        <v>47</v>
      </c>
      <c r="D52" s="493" t="s">
        <v>718</v>
      </c>
      <c r="E52" s="645" t="s">
        <v>48</v>
      </c>
      <c r="F52" s="627" t="s">
        <v>820</v>
      </c>
      <c r="G52" s="627" t="s">
        <v>813</v>
      </c>
      <c r="H52" s="880">
        <f t="shared" si="0"/>
        <v>210000</v>
      </c>
      <c r="I52" s="880">
        <v>210000</v>
      </c>
      <c r="J52" s="881"/>
      <c r="K52" s="882"/>
    </row>
    <row r="53" spans="2:11" s="628" customFormat="1" ht="78" customHeight="1">
      <c r="B53" s="583" t="s">
        <v>132</v>
      </c>
      <c r="C53" s="493" t="s">
        <v>214</v>
      </c>
      <c r="D53" s="493" t="s">
        <v>718</v>
      </c>
      <c r="E53" s="645" t="s">
        <v>215</v>
      </c>
      <c r="F53" s="627" t="s">
        <v>542</v>
      </c>
      <c r="G53" s="627" t="s">
        <v>848</v>
      </c>
      <c r="H53" s="880">
        <f t="shared" si="0"/>
        <v>2857000</v>
      </c>
      <c r="I53" s="880">
        <v>2857000</v>
      </c>
      <c r="J53" s="883"/>
      <c r="K53" s="884"/>
    </row>
    <row r="54" spans="2:11" s="646" customFormat="1" ht="117.75" customHeight="1">
      <c r="B54" s="493" t="s">
        <v>133</v>
      </c>
      <c r="C54" s="493" t="s">
        <v>556</v>
      </c>
      <c r="D54" s="493" t="s">
        <v>557</v>
      </c>
      <c r="E54" s="626" t="s">
        <v>558</v>
      </c>
      <c r="F54" s="627" t="s">
        <v>347</v>
      </c>
      <c r="G54" s="627" t="s">
        <v>817</v>
      </c>
      <c r="H54" s="880">
        <f t="shared" si="0"/>
        <v>180000</v>
      </c>
      <c r="I54" s="880">
        <v>180000</v>
      </c>
      <c r="J54" s="880"/>
      <c r="K54" s="898"/>
    </row>
    <row r="55" spans="2:11" s="646" customFormat="1" ht="70.5" customHeight="1">
      <c r="B55" s="493" t="s">
        <v>134</v>
      </c>
      <c r="C55" s="493" t="s">
        <v>537</v>
      </c>
      <c r="D55" s="493" t="s">
        <v>557</v>
      </c>
      <c r="E55" s="626" t="s">
        <v>538</v>
      </c>
      <c r="F55" s="627" t="s">
        <v>539</v>
      </c>
      <c r="G55" s="627" t="s">
        <v>518</v>
      </c>
      <c r="H55" s="880">
        <f t="shared" si="0"/>
        <v>80000</v>
      </c>
      <c r="I55" s="880">
        <v>80000</v>
      </c>
      <c r="J55" s="880"/>
      <c r="K55" s="898"/>
    </row>
    <row r="56" spans="2:11" s="646" customFormat="1" ht="99" customHeight="1" hidden="1">
      <c r="B56" s="493" t="s">
        <v>798</v>
      </c>
      <c r="C56" s="493" t="s">
        <v>796</v>
      </c>
      <c r="D56" s="493" t="s">
        <v>557</v>
      </c>
      <c r="E56" s="626" t="s">
        <v>799</v>
      </c>
      <c r="F56" s="627" t="s">
        <v>347</v>
      </c>
      <c r="G56" s="627" t="s">
        <v>517</v>
      </c>
      <c r="H56" s="880">
        <f t="shared" si="0"/>
        <v>0</v>
      </c>
      <c r="I56" s="880"/>
      <c r="J56" s="880"/>
      <c r="K56" s="898"/>
    </row>
    <row r="57" spans="2:11" s="646" customFormat="1" ht="117.75" customHeight="1">
      <c r="B57" s="493" t="s">
        <v>798</v>
      </c>
      <c r="C57" s="493" t="s">
        <v>796</v>
      </c>
      <c r="D57" s="493" t="s">
        <v>557</v>
      </c>
      <c r="E57" s="626" t="s">
        <v>799</v>
      </c>
      <c r="F57" s="627" t="s">
        <v>347</v>
      </c>
      <c r="G57" s="627" t="s">
        <v>817</v>
      </c>
      <c r="H57" s="880">
        <f t="shared" si="0"/>
        <v>370000</v>
      </c>
      <c r="I57" s="880">
        <v>370000</v>
      </c>
      <c r="J57" s="880"/>
      <c r="K57" s="898"/>
    </row>
    <row r="58" spans="2:11" s="646" customFormat="1" ht="96.75" customHeight="1">
      <c r="B58" s="493" t="s">
        <v>135</v>
      </c>
      <c r="C58" s="493" t="s">
        <v>349</v>
      </c>
      <c r="D58" s="493" t="s">
        <v>332</v>
      </c>
      <c r="E58" s="626" t="s">
        <v>350</v>
      </c>
      <c r="F58" s="627" t="s">
        <v>470</v>
      </c>
      <c r="G58" s="627" t="s">
        <v>847</v>
      </c>
      <c r="H58" s="880">
        <f t="shared" si="0"/>
        <v>651200</v>
      </c>
      <c r="I58" s="880"/>
      <c r="J58" s="880">
        <v>651200</v>
      </c>
      <c r="K58" s="898"/>
    </row>
    <row r="59" spans="2:11" s="646" customFormat="1" ht="114" customHeight="1">
      <c r="B59" s="493" t="s">
        <v>140</v>
      </c>
      <c r="C59" s="493" t="s">
        <v>203</v>
      </c>
      <c r="D59" s="493" t="s">
        <v>66</v>
      </c>
      <c r="E59" s="440" t="s">
        <v>221</v>
      </c>
      <c r="F59" s="627" t="s">
        <v>503</v>
      </c>
      <c r="G59" s="627" t="s">
        <v>504</v>
      </c>
      <c r="H59" s="880">
        <f t="shared" si="0"/>
        <v>119720.95</v>
      </c>
      <c r="I59" s="880">
        <v>100000</v>
      </c>
      <c r="J59" s="880">
        <v>19720.95</v>
      </c>
      <c r="K59" s="898"/>
    </row>
    <row r="60" spans="2:11" s="619" customFormat="1" ht="50.25" customHeight="1">
      <c r="B60" s="979" t="s">
        <v>72</v>
      </c>
      <c r="C60" s="980"/>
      <c r="D60" s="980"/>
      <c r="E60" s="981" t="s">
        <v>57</v>
      </c>
      <c r="F60" s="982"/>
      <c r="G60" s="982"/>
      <c r="H60" s="983">
        <f>I60+J60</f>
        <v>8323130</v>
      </c>
      <c r="I60" s="984">
        <f>I61</f>
        <v>6907397</v>
      </c>
      <c r="J60" s="984">
        <f>J61</f>
        <v>1415733</v>
      </c>
      <c r="K60" s="985">
        <f>K61</f>
        <v>1415733</v>
      </c>
    </row>
    <row r="61" spans="2:11" s="620" customFormat="1" ht="40.5">
      <c r="B61" s="979" t="s">
        <v>73</v>
      </c>
      <c r="C61" s="980"/>
      <c r="D61" s="980"/>
      <c r="E61" s="986" t="s">
        <v>57</v>
      </c>
      <c r="F61" s="982"/>
      <c r="G61" s="982"/>
      <c r="H61" s="983">
        <f>I61+J61</f>
        <v>8323130</v>
      </c>
      <c r="I61" s="984">
        <f>SUM(I62:I90)</f>
        <v>6907397</v>
      </c>
      <c r="J61" s="984">
        <f>SUM(J62:J88)</f>
        <v>1415733</v>
      </c>
      <c r="K61" s="984">
        <f>SUM(K62:K88)</f>
        <v>1415733</v>
      </c>
    </row>
    <row r="62" spans="2:11" s="648" customFormat="1" ht="157.5" customHeight="1">
      <c r="B62" s="647" t="s">
        <v>240</v>
      </c>
      <c r="C62" s="367" t="s">
        <v>67</v>
      </c>
      <c r="D62" s="367" t="s">
        <v>58</v>
      </c>
      <c r="E62" s="369" t="s">
        <v>241</v>
      </c>
      <c r="F62" s="634" t="s">
        <v>547</v>
      </c>
      <c r="G62" s="627" t="s">
        <v>524</v>
      </c>
      <c r="H62" s="902">
        <f>I62+J62</f>
        <v>1344227</v>
      </c>
      <c r="I62" s="903">
        <v>1124500</v>
      </c>
      <c r="J62" s="898">
        <v>219727</v>
      </c>
      <c r="K62" s="898">
        <v>219727</v>
      </c>
    </row>
    <row r="63" spans="2:11" s="650" customFormat="1" ht="86.25" customHeight="1" hidden="1">
      <c r="B63" s="639"/>
      <c r="C63" s="639"/>
      <c r="D63" s="639"/>
      <c r="E63" s="640"/>
      <c r="F63" s="634" t="s">
        <v>547</v>
      </c>
      <c r="G63" s="627" t="s">
        <v>763</v>
      </c>
      <c r="H63" s="904"/>
      <c r="I63" s="887"/>
      <c r="J63" s="887"/>
      <c r="K63" s="901"/>
    </row>
    <row r="64" spans="2:11" s="650" customFormat="1" ht="104.25" customHeight="1" hidden="1">
      <c r="B64" s="639"/>
      <c r="C64" s="639"/>
      <c r="D64" s="651"/>
      <c r="E64" s="652"/>
      <c r="F64" s="634" t="s">
        <v>547</v>
      </c>
      <c r="G64" s="627" t="s">
        <v>764</v>
      </c>
      <c r="H64" s="904"/>
      <c r="I64" s="901"/>
      <c r="J64" s="901"/>
      <c r="K64" s="901"/>
    </row>
    <row r="65" spans="2:11" s="650" customFormat="1" ht="66.75" customHeight="1" hidden="1">
      <c r="B65" s="639"/>
      <c r="C65" s="639"/>
      <c r="D65" s="651"/>
      <c r="E65" s="652"/>
      <c r="F65" s="634" t="s">
        <v>547</v>
      </c>
      <c r="G65" s="627" t="s">
        <v>765</v>
      </c>
      <c r="H65" s="904"/>
      <c r="I65" s="901"/>
      <c r="J65" s="901"/>
      <c r="K65" s="901"/>
    </row>
    <row r="66" spans="2:11" s="650" customFormat="1" ht="101.25" customHeight="1" hidden="1">
      <c r="B66" s="639" t="s">
        <v>436</v>
      </c>
      <c r="C66" s="639" t="s">
        <v>437</v>
      </c>
      <c r="D66" s="651" t="s">
        <v>59</v>
      </c>
      <c r="E66" s="652" t="s">
        <v>438</v>
      </c>
      <c r="F66" s="634" t="s">
        <v>547</v>
      </c>
      <c r="G66" s="627" t="s">
        <v>766</v>
      </c>
      <c r="H66" s="904">
        <f aca="true" t="shared" si="1" ref="H66:H90">I66+J66</f>
        <v>0</v>
      </c>
      <c r="I66" s="887"/>
      <c r="J66" s="887"/>
      <c r="K66" s="901"/>
    </row>
    <row r="67" spans="2:11" s="650" customFormat="1" ht="101.25" customHeight="1" hidden="1">
      <c r="B67" s="639" t="s">
        <v>436</v>
      </c>
      <c r="C67" s="639" t="s">
        <v>437</v>
      </c>
      <c r="D67" s="651" t="s">
        <v>59</v>
      </c>
      <c r="E67" s="652" t="s">
        <v>438</v>
      </c>
      <c r="F67" s="634" t="s">
        <v>547</v>
      </c>
      <c r="G67" s="627" t="s">
        <v>516</v>
      </c>
      <c r="H67" s="904">
        <f t="shared" si="1"/>
        <v>0</v>
      </c>
      <c r="I67" s="887"/>
      <c r="J67" s="887"/>
      <c r="K67" s="901"/>
    </row>
    <row r="68" spans="2:11" s="650" customFormat="1" ht="101.25" customHeight="1">
      <c r="B68" s="658" t="s">
        <v>436</v>
      </c>
      <c r="C68" s="658" t="s">
        <v>437</v>
      </c>
      <c r="D68" s="765" t="s">
        <v>59</v>
      </c>
      <c r="E68" s="369" t="s">
        <v>767</v>
      </c>
      <c r="F68" s="634" t="s">
        <v>547</v>
      </c>
      <c r="G68" s="627" t="s">
        <v>524</v>
      </c>
      <c r="H68" s="902">
        <f t="shared" si="1"/>
        <v>5718203</v>
      </c>
      <c r="I68" s="889">
        <v>4566597</v>
      </c>
      <c r="J68" s="889">
        <v>1151606</v>
      </c>
      <c r="K68" s="889">
        <v>1151606</v>
      </c>
    </row>
    <row r="69" spans="2:11" s="650" customFormat="1" ht="101.25" customHeight="1">
      <c r="B69" s="658" t="s">
        <v>434</v>
      </c>
      <c r="C69" s="658" t="s">
        <v>65</v>
      </c>
      <c r="D69" s="765" t="s">
        <v>69</v>
      </c>
      <c r="E69" s="369" t="s">
        <v>768</v>
      </c>
      <c r="F69" s="634" t="s">
        <v>547</v>
      </c>
      <c r="G69" s="627" t="s">
        <v>524</v>
      </c>
      <c r="H69" s="902">
        <f t="shared" si="1"/>
        <v>165500</v>
      </c>
      <c r="I69" s="889">
        <v>165500</v>
      </c>
      <c r="J69" s="887"/>
      <c r="K69" s="901"/>
    </row>
    <row r="70" spans="2:11" s="650" customFormat="1" ht="79.5" customHeight="1">
      <c r="B70" s="658" t="s">
        <v>419</v>
      </c>
      <c r="C70" s="658" t="s">
        <v>421</v>
      </c>
      <c r="D70" s="765" t="s">
        <v>60</v>
      </c>
      <c r="E70" s="369" t="s">
        <v>681</v>
      </c>
      <c r="F70" s="634" t="s">
        <v>547</v>
      </c>
      <c r="G70" s="627" t="s">
        <v>524</v>
      </c>
      <c r="H70" s="902">
        <f t="shared" si="1"/>
        <v>277700</v>
      </c>
      <c r="I70" s="889">
        <v>233300</v>
      </c>
      <c r="J70" s="889">
        <v>44400</v>
      </c>
      <c r="K70" s="905">
        <v>44400</v>
      </c>
    </row>
    <row r="71" spans="2:11" s="650" customFormat="1" ht="101.25" customHeight="1">
      <c r="B71" s="658" t="s">
        <v>422</v>
      </c>
      <c r="C71" s="658" t="s">
        <v>423</v>
      </c>
      <c r="D71" s="765" t="s">
        <v>60</v>
      </c>
      <c r="E71" s="369" t="s">
        <v>335</v>
      </c>
      <c r="F71" s="634" t="s">
        <v>547</v>
      </c>
      <c r="G71" s="627" t="s">
        <v>524</v>
      </c>
      <c r="H71" s="902">
        <f t="shared" si="1"/>
        <v>9050</v>
      </c>
      <c r="I71" s="889">
        <v>9050</v>
      </c>
      <c r="J71" s="887"/>
      <c r="K71" s="901"/>
    </row>
    <row r="72" spans="2:11" s="650" customFormat="1" ht="101.25" customHeight="1">
      <c r="B72" s="658" t="s">
        <v>424</v>
      </c>
      <c r="C72" s="658" t="s">
        <v>425</v>
      </c>
      <c r="D72" s="765" t="s">
        <v>60</v>
      </c>
      <c r="E72" s="369" t="s">
        <v>430</v>
      </c>
      <c r="F72" s="634" t="s">
        <v>547</v>
      </c>
      <c r="G72" s="627" t="s">
        <v>524</v>
      </c>
      <c r="H72" s="902">
        <f t="shared" si="1"/>
        <v>75760</v>
      </c>
      <c r="I72" s="889">
        <v>75760</v>
      </c>
      <c r="J72" s="887"/>
      <c r="K72" s="901"/>
    </row>
    <row r="73" spans="2:11" s="766" customFormat="1" ht="101.25" customHeight="1">
      <c r="B73" s="658" t="s">
        <v>244</v>
      </c>
      <c r="C73" s="658" t="s">
        <v>246</v>
      </c>
      <c r="D73" s="765" t="s">
        <v>60</v>
      </c>
      <c r="E73" s="369" t="s">
        <v>432</v>
      </c>
      <c r="F73" s="634" t="s">
        <v>547</v>
      </c>
      <c r="G73" s="627" t="s">
        <v>524</v>
      </c>
      <c r="H73" s="902">
        <f t="shared" si="1"/>
        <v>75000</v>
      </c>
      <c r="I73" s="889">
        <v>75000</v>
      </c>
      <c r="J73" s="889"/>
      <c r="K73" s="905"/>
    </row>
    <row r="74" spans="2:11" s="654" customFormat="1" ht="81.75" customHeight="1">
      <c r="B74" s="367" t="s">
        <v>543</v>
      </c>
      <c r="C74" s="367" t="s">
        <v>540</v>
      </c>
      <c r="D74" s="367" t="s">
        <v>61</v>
      </c>
      <c r="E74" s="440" t="s">
        <v>541</v>
      </c>
      <c r="F74" s="653" t="s">
        <v>147</v>
      </c>
      <c r="G74" s="627" t="s">
        <v>818</v>
      </c>
      <c r="H74" s="902">
        <f t="shared" si="1"/>
        <v>57190</v>
      </c>
      <c r="I74" s="898">
        <v>57190</v>
      </c>
      <c r="J74" s="898"/>
      <c r="K74" s="898"/>
    </row>
    <row r="75" spans="2:11" s="650" customFormat="1" ht="100.5" customHeight="1" hidden="1">
      <c r="B75" s="655" t="s">
        <v>724</v>
      </c>
      <c r="C75" s="655" t="s">
        <v>287</v>
      </c>
      <c r="D75" s="655" t="s">
        <v>61</v>
      </c>
      <c r="E75" s="640" t="s">
        <v>359</v>
      </c>
      <c r="F75" s="649" t="s">
        <v>283</v>
      </c>
      <c r="G75" s="649" t="s">
        <v>157</v>
      </c>
      <c r="H75" s="904">
        <f t="shared" si="1"/>
        <v>0</v>
      </c>
      <c r="I75" s="901"/>
      <c r="J75" s="901"/>
      <c r="K75" s="901"/>
    </row>
    <row r="76" spans="2:11" s="654" customFormat="1" ht="100.5" customHeight="1">
      <c r="B76" s="367" t="s">
        <v>543</v>
      </c>
      <c r="C76" s="367" t="s">
        <v>540</v>
      </c>
      <c r="D76" s="367" t="s">
        <v>61</v>
      </c>
      <c r="E76" s="440" t="s">
        <v>541</v>
      </c>
      <c r="F76" s="656" t="s">
        <v>217</v>
      </c>
      <c r="G76" s="627" t="s">
        <v>819</v>
      </c>
      <c r="H76" s="902">
        <f t="shared" si="1"/>
        <v>21000</v>
      </c>
      <c r="I76" s="898">
        <v>21000</v>
      </c>
      <c r="J76" s="898"/>
      <c r="K76" s="898"/>
    </row>
    <row r="77" spans="2:11" s="650" customFormat="1" ht="79.5" customHeight="1" hidden="1">
      <c r="B77" s="753"/>
      <c r="C77" s="753"/>
      <c r="D77" s="753"/>
      <c r="E77" s="753"/>
      <c r="F77" s="753"/>
      <c r="G77" s="753"/>
      <c r="H77" s="904">
        <f t="shared" si="1"/>
        <v>0</v>
      </c>
      <c r="I77" s="901"/>
      <c r="J77" s="901"/>
      <c r="K77" s="901"/>
    </row>
    <row r="78" spans="1:11" s="657" customFormat="1" ht="123" customHeight="1" hidden="1">
      <c r="A78" s="742"/>
      <c r="B78" s="583" t="s">
        <v>724</v>
      </c>
      <c r="C78" s="583" t="s">
        <v>287</v>
      </c>
      <c r="D78" s="583" t="s">
        <v>61</v>
      </c>
      <c r="E78" s="553" t="s">
        <v>359</v>
      </c>
      <c r="F78" s="634" t="s">
        <v>547</v>
      </c>
      <c r="G78" s="627" t="s">
        <v>524</v>
      </c>
      <c r="H78" s="902">
        <f t="shared" si="1"/>
        <v>0</v>
      </c>
      <c r="I78" s="898"/>
      <c r="J78" s="894"/>
      <c r="K78" s="894"/>
    </row>
    <row r="79" spans="2:11" s="654" customFormat="1" ht="72" customHeight="1">
      <c r="B79" s="367" t="s">
        <v>23</v>
      </c>
      <c r="C79" s="367" t="s">
        <v>290</v>
      </c>
      <c r="D79" s="367" t="s">
        <v>62</v>
      </c>
      <c r="E79" s="476" t="s">
        <v>361</v>
      </c>
      <c r="F79" s="634" t="s">
        <v>148</v>
      </c>
      <c r="G79" s="627" t="s">
        <v>525</v>
      </c>
      <c r="H79" s="902">
        <f t="shared" si="1"/>
        <v>60000</v>
      </c>
      <c r="I79" s="903">
        <v>60000</v>
      </c>
      <c r="J79" s="899"/>
      <c r="K79" s="898"/>
    </row>
    <row r="80" spans="2:11" s="654" customFormat="1" ht="72" customHeight="1">
      <c r="B80" s="367" t="s">
        <v>544</v>
      </c>
      <c r="C80" s="367" t="s">
        <v>545</v>
      </c>
      <c r="D80" s="367" t="s">
        <v>62</v>
      </c>
      <c r="E80" s="476" t="s">
        <v>546</v>
      </c>
      <c r="F80" s="634" t="s">
        <v>148</v>
      </c>
      <c r="G80" s="627" t="s">
        <v>526</v>
      </c>
      <c r="H80" s="902">
        <f t="shared" si="1"/>
        <v>60000</v>
      </c>
      <c r="I80" s="903">
        <v>60000</v>
      </c>
      <c r="J80" s="899"/>
      <c r="K80" s="898"/>
    </row>
    <row r="81" spans="2:11" s="650" customFormat="1" ht="105" customHeight="1" hidden="1">
      <c r="B81" s="658" t="s">
        <v>25</v>
      </c>
      <c r="C81" s="658" t="s">
        <v>264</v>
      </c>
      <c r="D81" s="658" t="s">
        <v>62</v>
      </c>
      <c r="E81" s="659" t="s">
        <v>365</v>
      </c>
      <c r="F81" s="660" t="s">
        <v>471</v>
      </c>
      <c r="G81" s="457" t="s">
        <v>490</v>
      </c>
      <c r="H81" s="904">
        <f t="shared" si="1"/>
        <v>0</v>
      </c>
      <c r="I81" s="906"/>
      <c r="J81" s="907"/>
      <c r="K81" s="901"/>
    </row>
    <row r="82" spans="2:11" s="650" customFormat="1" ht="105" customHeight="1">
      <c r="B82" s="658" t="s">
        <v>74</v>
      </c>
      <c r="C82" s="493" t="s">
        <v>75</v>
      </c>
      <c r="D82" s="493" t="s">
        <v>710</v>
      </c>
      <c r="E82" s="626" t="s">
        <v>452</v>
      </c>
      <c r="F82" s="627" t="s">
        <v>657</v>
      </c>
      <c r="G82" s="627" t="s">
        <v>152</v>
      </c>
      <c r="H82" s="902">
        <f t="shared" si="1"/>
        <v>800</v>
      </c>
      <c r="I82" s="908">
        <v>800</v>
      </c>
      <c r="J82" s="907"/>
      <c r="K82" s="901"/>
    </row>
    <row r="83" spans="2:11" s="650" customFormat="1" ht="105" customHeight="1">
      <c r="B83" s="647" t="s">
        <v>240</v>
      </c>
      <c r="C83" s="367" t="s">
        <v>67</v>
      </c>
      <c r="D83" s="367" t="s">
        <v>58</v>
      </c>
      <c r="E83" s="369" t="s">
        <v>241</v>
      </c>
      <c r="F83" s="627" t="s">
        <v>657</v>
      </c>
      <c r="G83" s="627" t="s">
        <v>152</v>
      </c>
      <c r="H83" s="902">
        <f t="shared" si="1"/>
        <v>1500</v>
      </c>
      <c r="I83" s="908">
        <v>1500</v>
      </c>
      <c r="J83" s="907"/>
      <c r="K83" s="901"/>
    </row>
    <row r="84" spans="2:11" s="650" customFormat="1" ht="105" customHeight="1">
      <c r="B84" s="658" t="s">
        <v>436</v>
      </c>
      <c r="C84" s="658" t="s">
        <v>437</v>
      </c>
      <c r="D84" s="765" t="s">
        <v>59</v>
      </c>
      <c r="E84" s="369" t="s">
        <v>767</v>
      </c>
      <c r="F84" s="627" t="s">
        <v>657</v>
      </c>
      <c r="G84" s="627" t="s">
        <v>152</v>
      </c>
      <c r="H84" s="902">
        <f t="shared" si="1"/>
        <v>25200</v>
      </c>
      <c r="I84" s="908">
        <v>25200</v>
      </c>
      <c r="J84" s="907"/>
      <c r="K84" s="901"/>
    </row>
    <row r="85" spans="2:11" s="650" customFormat="1" ht="105" customHeight="1">
      <c r="B85" s="658" t="s">
        <v>434</v>
      </c>
      <c r="C85" s="658" t="s">
        <v>65</v>
      </c>
      <c r="D85" s="765" t="s">
        <v>69</v>
      </c>
      <c r="E85" s="369" t="s">
        <v>768</v>
      </c>
      <c r="F85" s="627" t="s">
        <v>657</v>
      </c>
      <c r="G85" s="627" t="s">
        <v>152</v>
      </c>
      <c r="H85" s="902">
        <f t="shared" si="1"/>
        <v>2800</v>
      </c>
      <c r="I85" s="908">
        <v>2800</v>
      </c>
      <c r="J85" s="907"/>
      <c r="K85" s="901"/>
    </row>
    <row r="86" spans="2:11" s="650" customFormat="1" ht="105" customHeight="1">
      <c r="B86" s="658" t="s">
        <v>419</v>
      </c>
      <c r="C86" s="658" t="s">
        <v>421</v>
      </c>
      <c r="D86" s="765" t="s">
        <v>60</v>
      </c>
      <c r="E86" s="369" t="s">
        <v>681</v>
      </c>
      <c r="F86" s="627" t="s">
        <v>657</v>
      </c>
      <c r="G86" s="627" t="s">
        <v>152</v>
      </c>
      <c r="H86" s="902">
        <f t="shared" si="1"/>
        <v>29000</v>
      </c>
      <c r="I86" s="908">
        <v>29000</v>
      </c>
      <c r="J86" s="908"/>
      <c r="K86" s="908"/>
    </row>
    <row r="87" spans="2:11" s="650" customFormat="1" ht="105" customHeight="1">
      <c r="B87" s="658" t="s">
        <v>424</v>
      </c>
      <c r="C87" s="658" t="s">
        <v>425</v>
      </c>
      <c r="D87" s="765" t="s">
        <v>60</v>
      </c>
      <c r="E87" s="369" t="s">
        <v>430</v>
      </c>
      <c r="F87" s="627" t="s">
        <v>657</v>
      </c>
      <c r="G87" s="627" t="s">
        <v>152</v>
      </c>
      <c r="H87" s="902">
        <f t="shared" si="1"/>
        <v>700</v>
      </c>
      <c r="I87" s="908">
        <v>700</v>
      </c>
      <c r="J87" s="907"/>
      <c r="K87" s="901"/>
    </row>
    <row r="88" spans="2:11" s="654" customFormat="1" ht="90.75" customHeight="1">
      <c r="B88" s="647" t="s">
        <v>25</v>
      </c>
      <c r="C88" s="367" t="s">
        <v>264</v>
      </c>
      <c r="D88" s="367" t="s">
        <v>62</v>
      </c>
      <c r="E88" s="476" t="s">
        <v>365</v>
      </c>
      <c r="F88" s="627" t="s">
        <v>657</v>
      </c>
      <c r="G88" s="627" t="s">
        <v>152</v>
      </c>
      <c r="H88" s="902">
        <f t="shared" si="1"/>
        <v>500</v>
      </c>
      <c r="I88" s="903">
        <v>500</v>
      </c>
      <c r="J88" s="899"/>
      <c r="K88" s="898"/>
    </row>
    <row r="89" spans="2:11" s="654" customFormat="1" ht="101.25" customHeight="1">
      <c r="B89" s="647" t="s">
        <v>824</v>
      </c>
      <c r="C89" s="367" t="s">
        <v>556</v>
      </c>
      <c r="D89" s="367" t="s">
        <v>557</v>
      </c>
      <c r="E89" s="374" t="s">
        <v>558</v>
      </c>
      <c r="F89" s="627" t="s">
        <v>347</v>
      </c>
      <c r="G89" s="627" t="s">
        <v>817</v>
      </c>
      <c r="H89" s="902">
        <f t="shared" si="1"/>
        <v>273900</v>
      </c>
      <c r="I89" s="903">
        <v>273900</v>
      </c>
      <c r="J89" s="899"/>
      <c r="K89" s="898"/>
    </row>
    <row r="90" spans="2:11" s="654" customFormat="1" ht="116.25" customHeight="1">
      <c r="B90" s="647" t="s">
        <v>800</v>
      </c>
      <c r="C90" s="493" t="s">
        <v>796</v>
      </c>
      <c r="D90" s="493" t="s">
        <v>557</v>
      </c>
      <c r="E90" s="626" t="s">
        <v>799</v>
      </c>
      <c r="F90" s="627" t="s">
        <v>347</v>
      </c>
      <c r="G90" s="627" t="s">
        <v>817</v>
      </c>
      <c r="H90" s="902">
        <f t="shared" si="1"/>
        <v>125100</v>
      </c>
      <c r="I90" s="903">
        <v>125100</v>
      </c>
      <c r="J90" s="899"/>
      <c r="K90" s="898"/>
    </row>
    <row r="91" spans="2:11" s="446" customFormat="1" ht="74.25" customHeight="1">
      <c r="B91" s="973" t="s">
        <v>727</v>
      </c>
      <c r="C91" s="973"/>
      <c r="D91" s="973"/>
      <c r="E91" s="987" t="s">
        <v>63</v>
      </c>
      <c r="F91" s="988"/>
      <c r="G91" s="988"/>
      <c r="H91" s="989">
        <f>I91+J91</f>
        <v>2262700</v>
      </c>
      <c r="I91" s="990">
        <f>I92</f>
        <v>2262700</v>
      </c>
      <c r="J91" s="990">
        <f>J92</f>
        <v>0</v>
      </c>
      <c r="K91" s="990">
        <f>K92</f>
        <v>0</v>
      </c>
    </row>
    <row r="92" spans="2:11" s="446" customFormat="1" ht="74.25" customHeight="1">
      <c r="B92" s="973" t="s">
        <v>728</v>
      </c>
      <c r="C92" s="991"/>
      <c r="D92" s="991"/>
      <c r="E92" s="987" t="s">
        <v>63</v>
      </c>
      <c r="F92" s="988"/>
      <c r="G92" s="988"/>
      <c r="H92" s="989">
        <f>I92+J92</f>
        <v>2262700</v>
      </c>
      <c r="I92" s="990">
        <f>SUM(I93:I109)</f>
        <v>2262700</v>
      </c>
      <c r="J92" s="990">
        <f>SUM(J93:J109)</f>
        <v>0</v>
      </c>
      <c r="K92" s="990">
        <f>SUM(K93:K109)</f>
        <v>0</v>
      </c>
    </row>
    <row r="93" spans="2:11" s="625" customFormat="1" ht="96.75" customHeight="1">
      <c r="B93" s="493" t="s">
        <v>729</v>
      </c>
      <c r="C93" s="493" t="s">
        <v>75</v>
      </c>
      <c r="D93" s="493" t="s">
        <v>710</v>
      </c>
      <c r="E93" s="626" t="s">
        <v>452</v>
      </c>
      <c r="F93" s="627" t="s">
        <v>657</v>
      </c>
      <c r="G93" s="627" t="s">
        <v>498</v>
      </c>
      <c r="H93" s="880">
        <f>I93+J93</f>
        <v>30000</v>
      </c>
      <c r="I93" s="882">
        <v>30000</v>
      </c>
      <c r="J93" s="909"/>
      <c r="K93" s="898"/>
    </row>
    <row r="94" spans="2:11" s="625" customFormat="1" ht="99.75" customHeight="1" hidden="1">
      <c r="B94" s="661"/>
      <c r="C94" s="661"/>
      <c r="D94" s="661"/>
      <c r="E94" s="662"/>
      <c r="F94" s="457"/>
      <c r="G94" s="457"/>
      <c r="H94" s="910"/>
      <c r="I94" s="889"/>
      <c r="J94" s="911"/>
      <c r="K94" s="905"/>
    </row>
    <row r="95" spans="2:11" s="625" customFormat="1" ht="94.5" customHeight="1">
      <c r="B95" s="583" t="s">
        <v>747</v>
      </c>
      <c r="C95" s="367" t="s">
        <v>748</v>
      </c>
      <c r="D95" s="367" t="s">
        <v>64</v>
      </c>
      <c r="E95" s="369" t="s">
        <v>749</v>
      </c>
      <c r="F95" s="636" t="s">
        <v>145</v>
      </c>
      <c r="G95" s="627" t="s">
        <v>850</v>
      </c>
      <c r="H95" s="880">
        <f aca="true" t="shared" si="2" ref="H95:H109">I95+J95</f>
        <v>12000</v>
      </c>
      <c r="I95" s="882">
        <v>12000</v>
      </c>
      <c r="J95" s="909"/>
      <c r="K95" s="898"/>
    </row>
    <row r="96" spans="2:11" s="625" customFormat="1" ht="76.5" customHeight="1">
      <c r="B96" s="663" t="s">
        <v>750</v>
      </c>
      <c r="C96" s="663" t="s">
        <v>751</v>
      </c>
      <c r="D96" s="663" t="s">
        <v>65</v>
      </c>
      <c r="E96" s="664" t="s">
        <v>559</v>
      </c>
      <c r="F96" s="636" t="s">
        <v>145</v>
      </c>
      <c r="G96" s="627" t="s">
        <v>851</v>
      </c>
      <c r="H96" s="880">
        <f t="shared" si="2"/>
        <v>140000</v>
      </c>
      <c r="I96" s="912">
        <v>140000</v>
      </c>
      <c r="J96" s="912"/>
      <c r="K96" s="898"/>
    </row>
    <row r="97" spans="2:11" s="625" customFormat="1" ht="99.75" customHeight="1" hidden="1">
      <c r="B97" s="665" t="s">
        <v>750</v>
      </c>
      <c r="C97" s="658" t="s">
        <v>751</v>
      </c>
      <c r="D97" s="658" t="s">
        <v>65</v>
      </c>
      <c r="E97" s="754" t="s">
        <v>743</v>
      </c>
      <c r="F97" s="755"/>
      <c r="G97" s="457" t="s">
        <v>490</v>
      </c>
      <c r="H97" s="910">
        <f t="shared" si="2"/>
        <v>0</v>
      </c>
      <c r="I97" s="913"/>
      <c r="J97" s="913"/>
      <c r="K97" s="905"/>
    </row>
    <row r="98" spans="2:11" s="625" customFormat="1" ht="83.25" customHeight="1">
      <c r="B98" s="663" t="s">
        <v>752</v>
      </c>
      <c r="C98" s="663" t="s">
        <v>753</v>
      </c>
      <c r="D98" s="663" t="s">
        <v>65</v>
      </c>
      <c r="E98" s="664" t="s">
        <v>744</v>
      </c>
      <c r="F98" s="636" t="s">
        <v>145</v>
      </c>
      <c r="G98" s="627" t="s">
        <v>851</v>
      </c>
      <c r="H98" s="880">
        <f t="shared" si="2"/>
        <v>14000</v>
      </c>
      <c r="I98" s="912">
        <v>14000</v>
      </c>
      <c r="J98" s="912"/>
      <c r="K98" s="898"/>
    </row>
    <row r="99" spans="2:11" s="625" customFormat="1" ht="81" customHeight="1">
      <c r="B99" s="583" t="s">
        <v>4</v>
      </c>
      <c r="C99" s="367" t="s">
        <v>306</v>
      </c>
      <c r="D99" s="367" t="s">
        <v>65</v>
      </c>
      <c r="E99" s="666" t="s">
        <v>380</v>
      </c>
      <c r="F99" s="636" t="s">
        <v>145</v>
      </c>
      <c r="G99" s="627" t="s">
        <v>852</v>
      </c>
      <c r="H99" s="880">
        <f t="shared" si="2"/>
        <v>60000</v>
      </c>
      <c r="I99" s="882">
        <v>60000</v>
      </c>
      <c r="J99" s="909"/>
      <c r="K99" s="898"/>
    </row>
    <row r="100" spans="2:11" s="625" customFormat="1" ht="81.75" customHeight="1">
      <c r="B100" s="493" t="s">
        <v>181</v>
      </c>
      <c r="C100" s="493" t="s">
        <v>182</v>
      </c>
      <c r="D100" s="493" t="s">
        <v>61</v>
      </c>
      <c r="E100" s="756" t="s">
        <v>183</v>
      </c>
      <c r="F100" s="636" t="s">
        <v>145</v>
      </c>
      <c r="G100" s="627" t="s">
        <v>850</v>
      </c>
      <c r="H100" s="880">
        <f t="shared" si="2"/>
        <v>3000</v>
      </c>
      <c r="I100" s="882">
        <v>3000</v>
      </c>
      <c r="J100" s="909"/>
      <c r="K100" s="898"/>
    </row>
    <row r="101" spans="2:11" s="625" customFormat="1" ht="138.75" customHeight="1" hidden="1">
      <c r="B101" s="665" t="s">
        <v>210</v>
      </c>
      <c r="C101" s="658" t="s">
        <v>194</v>
      </c>
      <c r="D101" s="658" t="s">
        <v>195</v>
      </c>
      <c r="E101" s="667" t="s">
        <v>196</v>
      </c>
      <c r="F101" s="457" t="s">
        <v>211</v>
      </c>
      <c r="G101" s="457" t="s">
        <v>177</v>
      </c>
      <c r="H101" s="910">
        <f t="shared" si="2"/>
        <v>0</v>
      </c>
      <c r="I101" s="889"/>
      <c r="J101" s="911"/>
      <c r="K101" s="905"/>
    </row>
    <row r="102" spans="2:11" s="625" customFormat="1" ht="150" customHeight="1">
      <c r="B102" s="583" t="s">
        <v>12</v>
      </c>
      <c r="C102" s="367" t="s">
        <v>288</v>
      </c>
      <c r="D102" s="635">
        <v>1010</v>
      </c>
      <c r="E102" s="369" t="s">
        <v>11</v>
      </c>
      <c r="F102" s="636" t="s">
        <v>145</v>
      </c>
      <c r="G102" s="627" t="s">
        <v>853</v>
      </c>
      <c r="H102" s="880">
        <f t="shared" si="2"/>
        <v>1000000</v>
      </c>
      <c r="I102" s="882">
        <v>1000000</v>
      </c>
      <c r="J102" s="909"/>
      <c r="K102" s="898"/>
    </row>
    <row r="103" spans="2:11" s="625" customFormat="1" ht="65.25" customHeight="1">
      <c r="B103" s="493" t="s">
        <v>14</v>
      </c>
      <c r="C103" s="493" t="s">
        <v>8</v>
      </c>
      <c r="D103" s="493" t="s">
        <v>323</v>
      </c>
      <c r="E103" s="626" t="s">
        <v>10</v>
      </c>
      <c r="F103" s="636" t="s">
        <v>145</v>
      </c>
      <c r="G103" s="627" t="s">
        <v>850</v>
      </c>
      <c r="H103" s="880">
        <f t="shared" si="2"/>
        <v>1003700</v>
      </c>
      <c r="I103" s="914">
        <v>1003700</v>
      </c>
      <c r="J103" s="882"/>
      <c r="K103" s="898"/>
    </row>
    <row r="104" spans="2:11" s="115" customFormat="1" ht="125.25" customHeight="1" hidden="1">
      <c r="B104" s="75" t="s">
        <v>14</v>
      </c>
      <c r="C104" s="75" t="s">
        <v>8</v>
      </c>
      <c r="D104" s="75" t="s">
        <v>323</v>
      </c>
      <c r="E104" s="129" t="s">
        <v>10</v>
      </c>
      <c r="F104" s="245" t="s">
        <v>473</v>
      </c>
      <c r="G104" s="162" t="s">
        <v>469</v>
      </c>
      <c r="H104" s="915">
        <f t="shared" si="2"/>
        <v>0</v>
      </c>
      <c r="I104" s="916"/>
      <c r="J104" s="917"/>
      <c r="K104" s="918"/>
    </row>
    <row r="105" spans="1:11" ht="147" customHeight="1" hidden="1">
      <c r="A105" s="101"/>
      <c r="B105" s="75" t="s">
        <v>14</v>
      </c>
      <c r="C105" s="75" t="s">
        <v>8</v>
      </c>
      <c r="D105" s="75" t="s">
        <v>323</v>
      </c>
      <c r="E105" s="129" t="s">
        <v>10</v>
      </c>
      <c r="F105" s="245" t="s">
        <v>473</v>
      </c>
      <c r="G105" s="162" t="s">
        <v>469</v>
      </c>
      <c r="H105" s="915">
        <f t="shared" si="2"/>
        <v>0</v>
      </c>
      <c r="I105" s="919"/>
      <c r="J105" s="919"/>
      <c r="K105" s="918"/>
    </row>
    <row r="106" spans="1:11" ht="75" customHeight="1" hidden="1">
      <c r="A106" s="101"/>
      <c r="B106" s="75" t="s">
        <v>14</v>
      </c>
      <c r="C106" s="75" t="s">
        <v>8</v>
      </c>
      <c r="D106" s="75" t="s">
        <v>323</v>
      </c>
      <c r="E106" s="129" t="s">
        <v>10</v>
      </c>
      <c r="F106" s="245" t="s">
        <v>473</v>
      </c>
      <c r="G106" s="162" t="s">
        <v>469</v>
      </c>
      <c r="H106" s="915">
        <f t="shared" si="2"/>
        <v>0</v>
      </c>
      <c r="I106" s="919"/>
      <c r="J106" s="919"/>
      <c r="K106" s="918"/>
    </row>
    <row r="107" spans="1:11" ht="75" customHeight="1" hidden="1">
      <c r="A107" s="101"/>
      <c r="B107" s="75" t="s">
        <v>14</v>
      </c>
      <c r="C107" s="75" t="s">
        <v>8</v>
      </c>
      <c r="D107" s="75" t="s">
        <v>323</v>
      </c>
      <c r="E107" s="129" t="s">
        <v>10</v>
      </c>
      <c r="F107" s="245" t="s">
        <v>473</v>
      </c>
      <c r="G107" s="162" t="s">
        <v>469</v>
      </c>
      <c r="H107" s="915">
        <f t="shared" si="2"/>
        <v>0</v>
      </c>
      <c r="I107" s="919"/>
      <c r="J107" s="919"/>
      <c r="K107" s="918"/>
    </row>
    <row r="108" spans="1:11" ht="75" customHeight="1" hidden="1">
      <c r="A108" s="101"/>
      <c r="B108" s="103"/>
      <c r="C108" s="103"/>
      <c r="D108" s="103"/>
      <c r="E108" s="103"/>
      <c r="F108" s="103"/>
      <c r="G108" s="103"/>
      <c r="H108" s="915">
        <f t="shared" si="2"/>
        <v>0</v>
      </c>
      <c r="I108" s="919"/>
      <c r="J108" s="919"/>
      <c r="K108" s="918"/>
    </row>
    <row r="109" spans="1:11" ht="87" customHeight="1" hidden="1" thickBot="1">
      <c r="A109" s="101"/>
      <c r="B109" s="75" t="s">
        <v>14</v>
      </c>
      <c r="C109" s="75" t="s">
        <v>8</v>
      </c>
      <c r="D109" s="75" t="s">
        <v>323</v>
      </c>
      <c r="E109" s="129" t="s">
        <v>10</v>
      </c>
      <c r="F109" s="245" t="s">
        <v>473</v>
      </c>
      <c r="G109" s="162" t="s">
        <v>469</v>
      </c>
      <c r="H109" s="915">
        <f t="shared" si="2"/>
        <v>0</v>
      </c>
      <c r="I109" s="919"/>
      <c r="J109" s="919"/>
      <c r="K109" s="918"/>
    </row>
    <row r="110" spans="2:11" s="446" customFormat="1" ht="40.5">
      <c r="B110" s="973" t="s">
        <v>333</v>
      </c>
      <c r="C110" s="973"/>
      <c r="D110" s="973"/>
      <c r="E110" s="987" t="s">
        <v>535</v>
      </c>
      <c r="F110" s="975"/>
      <c r="G110" s="975"/>
      <c r="H110" s="989">
        <f>I110+J110</f>
        <v>748000</v>
      </c>
      <c r="I110" s="990">
        <f>I111</f>
        <v>668000</v>
      </c>
      <c r="J110" s="990">
        <f>J111</f>
        <v>80000</v>
      </c>
      <c r="K110" s="990">
        <f>K111</f>
        <v>80000</v>
      </c>
    </row>
    <row r="111" spans="2:11" s="446" customFormat="1" ht="48.75" customHeight="1">
      <c r="B111" s="973" t="s">
        <v>334</v>
      </c>
      <c r="C111" s="973"/>
      <c r="D111" s="973"/>
      <c r="E111" s="974" t="s">
        <v>536</v>
      </c>
      <c r="F111" s="975"/>
      <c r="G111" s="975"/>
      <c r="H111" s="989">
        <f>I111+J111</f>
        <v>748000</v>
      </c>
      <c r="I111" s="990">
        <f>I112+I118+I119+I114+I115+I116+I117</f>
        <v>668000</v>
      </c>
      <c r="J111" s="990">
        <f>J112+J118+J119+J114+J115+J116+J117</f>
        <v>80000</v>
      </c>
      <c r="K111" s="990">
        <f>K112+K118+K119+K114+K115+K116+K117</f>
        <v>80000</v>
      </c>
    </row>
    <row r="112" spans="2:11" s="654" customFormat="1" ht="66.75" customHeight="1">
      <c r="B112" s="668" t="s">
        <v>443</v>
      </c>
      <c r="C112" s="493" t="s">
        <v>18</v>
      </c>
      <c r="D112" s="367" t="s">
        <v>381</v>
      </c>
      <c r="E112" s="669" t="s">
        <v>20</v>
      </c>
      <c r="F112" s="627" t="s">
        <v>657</v>
      </c>
      <c r="G112" s="627" t="s">
        <v>498</v>
      </c>
      <c r="H112" s="920">
        <f aca="true" t="shared" si="3" ref="H112:H133">I112+J112</f>
        <v>50000</v>
      </c>
      <c r="I112" s="882">
        <v>50000</v>
      </c>
      <c r="J112" s="909"/>
      <c r="K112" s="909"/>
    </row>
    <row r="113" spans="2:11" s="650" customFormat="1" ht="72.75" customHeight="1" hidden="1">
      <c r="B113" s="670"/>
      <c r="C113" s="639"/>
      <c r="D113" s="639"/>
      <c r="E113" s="671"/>
      <c r="F113" s="649"/>
      <c r="G113" s="512"/>
      <c r="H113" s="921"/>
      <c r="I113" s="922"/>
      <c r="J113" s="922"/>
      <c r="K113" s="922"/>
    </row>
    <row r="114" spans="2:11" s="648" customFormat="1" ht="89.25" customHeight="1">
      <c r="B114" s="672" t="s">
        <v>416</v>
      </c>
      <c r="C114" s="367" t="s">
        <v>417</v>
      </c>
      <c r="D114" s="367" t="s">
        <v>69</v>
      </c>
      <c r="E114" s="337" t="s">
        <v>454</v>
      </c>
      <c r="F114" s="656" t="s">
        <v>149</v>
      </c>
      <c r="G114" s="627" t="s">
        <v>527</v>
      </c>
      <c r="H114" s="920">
        <f t="shared" si="3"/>
        <v>43000</v>
      </c>
      <c r="I114" s="882">
        <v>43000</v>
      </c>
      <c r="J114" s="882"/>
      <c r="K114" s="882"/>
    </row>
    <row r="115" spans="2:11" s="648" customFormat="1" ht="89.25" customHeight="1">
      <c r="B115" s="672" t="s">
        <v>769</v>
      </c>
      <c r="C115" s="367" t="s">
        <v>311</v>
      </c>
      <c r="D115" s="367" t="s">
        <v>68</v>
      </c>
      <c r="E115" s="445" t="s">
        <v>772</v>
      </c>
      <c r="F115" s="656" t="s">
        <v>149</v>
      </c>
      <c r="G115" s="627" t="s">
        <v>527</v>
      </c>
      <c r="H115" s="920">
        <f t="shared" si="3"/>
        <v>145400</v>
      </c>
      <c r="I115" s="882">
        <v>65400</v>
      </c>
      <c r="J115" s="882">
        <v>80000</v>
      </c>
      <c r="K115" s="882">
        <v>80000</v>
      </c>
    </row>
    <row r="116" spans="2:11" s="648" customFormat="1" ht="89.25" customHeight="1">
      <c r="B116" s="672" t="s">
        <v>770</v>
      </c>
      <c r="C116" s="367" t="s">
        <v>235</v>
      </c>
      <c r="D116" s="367" t="s">
        <v>236</v>
      </c>
      <c r="E116" s="351" t="s">
        <v>237</v>
      </c>
      <c r="F116" s="656" t="s">
        <v>149</v>
      </c>
      <c r="G116" s="627" t="s">
        <v>527</v>
      </c>
      <c r="H116" s="920">
        <f t="shared" si="3"/>
        <v>168900</v>
      </c>
      <c r="I116" s="882">
        <v>168900</v>
      </c>
      <c r="J116" s="882"/>
      <c r="K116" s="909"/>
    </row>
    <row r="117" spans="2:11" s="648" customFormat="1" ht="89.25" customHeight="1">
      <c r="B117" s="672" t="s">
        <v>771</v>
      </c>
      <c r="C117" s="367" t="s">
        <v>18</v>
      </c>
      <c r="D117" s="367" t="s">
        <v>381</v>
      </c>
      <c r="E117" s="669" t="s">
        <v>20</v>
      </c>
      <c r="F117" s="656" t="s">
        <v>149</v>
      </c>
      <c r="G117" s="627" t="s">
        <v>527</v>
      </c>
      <c r="H117" s="920">
        <f t="shared" si="3"/>
        <v>35700</v>
      </c>
      <c r="I117" s="882">
        <v>35700</v>
      </c>
      <c r="J117" s="882"/>
      <c r="K117" s="909"/>
    </row>
    <row r="118" spans="2:11" s="648" customFormat="1" ht="144" customHeight="1">
      <c r="B118" s="444">
        <v>1014082</v>
      </c>
      <c r="C118" s="367" t="s">
        <v>19</v>
      </c>
      <c r="D118" s="367" t="s">
        <v>381</v>
      </c>
      <c r="E118" s="445" t="s">
        <v>21</v>
      </c>
      <c r="F118" s="627" t="s">
        <v>348</v>
      </c>
      <c r="G118" s="627" t="s">
        <v>528</v>
      </c>
      <c r="H118" s="920">
        <f t="shared" si="3"/>
        <v>250000</v>
      </c>
      <c r="I118" s="912">
        <v>250000</v>
      </c>
      <c r="J118" s="923"/>
      <c r="K118" s="894"/>
    </row>
    <row r="119" spans="2:11" s="654" customFormat="1" ht="67.5" customHeight="1">
      <c r="B119" s="444">
        <v>1014082</v>
      </c>
      <c r="C119" s="367" t="s">
        <v>19</v>
      </c>
      <c r="D119" s="367" t="s">
        <v>381</v>
      </c>
      <c r="E119" s="445" t="s">
        <v>21</v>
      </c>
      <c r="F119" s="636" t="s">
        <v>150</v>
      </c>
      <c r="G119" s="627" t="s">
        <v>529</v>
      </c>
      <c r="H119" s="920">
        <f t="shared" si="3"/>
        <v>55000</v>
      </c>
      <c r="I119" s="912">
        <v>55000</v>
      </c>
      <c r="J119" s="912"/>
      <c r="K119" s="898"/>
    </row>
    <row r="120" spans="2:11" s="446" customFormat="1" ht="53.25" customHeight="1">
      <c r="B120" s="973" t="s">
        <v>731</v>
      </c>
      <c r="C120" s="973"/>
      <c r="D120" s="973"/>
      <c r="E120" s="987" t="s">
        <v>71</v>
      </c>
      <c r="F120" s="975"/>
      <c r="G120" s="975"/>
      <c r="H120" s="976">
        <f t="shared" si="3"/>
        <v>1202000</v>
      </c>
      <c r="I120" s="990">
        <f>I121</f>
        <v>1202000</v>
      </c>
      <c r="J120" s="990">
        <f>J121</f>
        <v>0</v>
      </c>
      <c r="K120" s="990">
        <f>K121</f>
        <v>0</v>
      </c>
    </row>
    <row r="121" spans="2:11" s="446" customFormat="1" ht="47.25" customHeight="1">
      <c r="B121" s="973" t="s">
        <v>732</v>
      </c>
      <c r="C121" s="973"/>
      <c r="D121" s="973"/>
      <c r="E121" s="974" t="s">
        <v>382</v>
      </c>
      <c r="F121" s="975"/>
      <c r="G121" s="975"/>
      <c r="H121" s="976">
        <f t="shared" si="3"/>
        <v>1202000</v>
      </c>
      <c r="I121" s="990">
        <f>I122+I128+I132+I129+I130+I131</f>
        <v>1202000</v>
      </c>
      <c r="J121" s="990">
        <f>J122+J128</f>
        <v>0</v>
      </c>
      <c r="K121" s="990">
        <f>K122+K128</f>
        <v>0</v>
      </c>
    </row>
    <row r="122" spans="2:11" s="654" customFormat="1" ht="91.5" customHeight="1">
      <c r="B122" s="493" t="s">
        <v>733</v>
      </c>
      <c r="C122" s="493" t="s">
        <v>75</v>
      </c>
      <c r="D122" s="493" t="s">
        <v>710</v>
      </c>
      <c r="E122" s="626" t="s">
        <v>451</v>
      </c>
      <c r="F122" s="627" t="s">
        <v>657</v>
      </c>
      <c r="G122" s="627" t="s">
        <v>530</v>
      </c>
      <c r="H122" s="924">
        <f t="shared" si="3"/>
        <v>52000</v>
      </c>
      <c r="I122" s="912">
        <v>52000</v>
      </c>
      <c r="J122" s="912"/>
      <c r="K122" s="898"/>
    </row>
    <row r="123" spans="2:11" s="650" customFormat="1" ht="150.75" customHeight="1" hidden="1">
      <c r="B123" s="673"/>
      <c r="C123" s="673"/>
      <c r="D123" s="673"/>
      <c r="E123" s="674"/>
      <c r="F123" s="512"/>
      <c r="G123" s="512"/>
      <c r="H123" s="925">
        <f t="shared" si="3"/>
        <v>0</v>
      </c>
      <c r="I123" s="926"/>
      <c r="J123" s="926"/>
      <c r="K123" s="901"/>
    </row>
    <row r="124" spans="2:11" s="650" customFormat="1" ht="150.75" customHeight="1" hidden="1">
      <c r="B124" s="673"/>
      <c r="C124" s="673"/>
      <c r="D124" s="673"/>
      <c r="E124" s="674"/>
      <c r="F124" s="512"/>
      <c r="G124" s="512"/>
      <c r="H124" s="925">
        <f>I124+J124</f>
        <v>0</v>
      </c>
      <c r="I124" s="926"/>
      <c r="J124" s="926"/>
      <c r="K124" s="901"/>
    </row>
    <row r="125" spans="2:11" s="650" customFormat="1" ht="93.75" customHeight="1" hidden="1">
      <c r="B125" s="673" t="s">
        <v>30</v>
      </c>
      <c r="C125" s="673" t="s">
        <v>655</v>
      </c>
      <c r="D125" s="673" t="s">
        <v>251</v>
      </c>
      <c r="E125" s="671" t="s">
        <v>225</v>
      </c>
      <c r="F125" s="512"/>
      <c r="G125" s="512"/>
      <c r="H125" s="925">
        <f>I125+J125</f>
        <v>0</v>
      </c>
      <c r="I125" s="926"/>
      <c r="J125" s="926"/>
      <c r="K125" s="901"/>
    </row>
    <row r="126" spans="2:11" s="650" customFormat="1" ht="150.75" customHeight="1" hidden="1">
      <c r="B126" s="673"/>
      <c r="C126" s="673"/>
      <c r="D126" s="673"/>
      <c r="E126" s="675"/>
      <c r="F126" s="676"/>
      <c r="G126" s="512"/>
      <c r="H126" s="925">
        <f>I126+J126</f>
        <v>0</v>
      </c>
      <c r="I126" s="926"/>
      <c r="J126" s="926"/>
      <c r="K126" s="901"/>
    </row>
    <row r="127" spans="2:11" s="650" customFormat="1" ht="150.75" customHeight="1" hidden="1">
      <c r="B127" s="673"/>
      <c r="C127" s="673"/>
      <c r="D127" s="673"/>
      <c r="E127" s="675"/>
      <c r="F127" s="512"/>
      <c r="G127" s="512"/>
      <c r="H127" s="925"/>
      <c r="I127" s="926"/>
      <c r="J127" s="926"/>
      <c r="K127" s="901"/>
    </row>
    <row r="128" spans="2:11" s="648" customFormat="1" ht="92.25" customHeight="1" hidden="1">
      <c r="B128" s="493" t="s">
        <v>30</v>
      </c>
      <c r="C128" s="493" t="s">
        <v>655</v>
      </c>
      <c r="D128" s="493" t="s">
        <v>251</v>
      </c>
      <c r="E128" s="626" t="s">
        <v>53</v>
      </c>
      <c r="F128" s="627" t="s">
        <v>346</v>
      </c>
      <c r="G128" s="627" t="s">
        <v>515</v>
      </c>
      <c r="H128" s="924">
        <f t="shared" si="3"/>
        <v>0</v>
      </c>
      <c r="I128" s="912"/>
      <c r="J128" s="923"/>
      <c r="K128" s="894"/>
    </row>
    <row r="129" spans="2:11" s="648" customFormat="1" ht="113.25" customHeight="1">
      <c r="B129" s="493" t="s">
        <v>778</v>
      </c>
      <c r="C129" s="493" t="s">
        <v>254</v>
      </c>
      <c r="D129" s="493" t="s">
        <v>251</v>
      </c>
      <c r="E129" s="337" t="s">
        <v>255</v>
      </c>
      <c r="F129" s="627" t="s">
        <v>790</v>
      </c>
      <c r="G129" s="627" t="s">
        <v>791</v>
      </c>
      <c r="H129" s="924">
        <f t="shared" si="3"/>
        <v>400000</v>
      </c>
      <c r="I129" s="912">
        <v>400000</v>
      </c>
      <c r="J129" s="923"/>
      <c r="K129" s="894"/>
    </row>
    <row r="130" spans="2:11" s="648" customFormat="1" ht="129.75" customHeight="1">
      <c r="B130" s="493" t="s">
        <v>778</v>
      </c>
      <c r="C130" s="493" t="s">
        <v>254</v>
      </c>
      <c r="D130" s="493" t="s">
        <v>251</v>
      </c>
      <c r="E130" s="337" t="s">
        <v>255</v>
      </c>
      <c r="F130" s="636" t="s">
        <v>812</v>
      </c>
      <c r="G130" s="777" t="s">
        <v>815</v>
      </c>
      <c r="H130" s="924">
        <f t="shared" si="3"/>
        <v>50000</v>
      </c>
      <c r="I130" s="912">
        <v>50000</v>
      </c>
      <c r="J130" s="923"/>
      <c r="K130" s="894"/>
    </row>
    <row r="131" spans="2:11" s="648" customFormat="1" ht="129.75" customHeight="1">
      <c r="B131" s="493" t="s">
        <v>778</v>
      </c>
      <c r="C131" s="493" t="s">
        <v>254</v>
      </c>
      <c r="D131" s="493" t="s">
        <v>251</v>
      </c>
      <c r="E131" s="337" t="s">
        <v>255</v>
      </c>
      <c r="F131" s="636" t="s">
        <v>811</v>
      </c>
      <c r="G131" s="627" t="s">
        <v>810</v>
      </c>
      <c r="H131" s="924">
        <f t="shared" si="3"/>
        <v>300000</v>
      </c>
      <c r="I131" s="912">
        <v>300000</v>
      </c>
      <c r="J131" s="923"/>
      <c r="K131" s="894"/>
    </row>
    <row r="132" spans="2:11" s="648" customFormat="1" ht="92.25" customHeight="1">
      <c r="B132" s="493" t="s">
        <v>778</v>
      </c>
      <c r="C132" s="493" t="s">
        <v>254</v>
      </c>
      <c r="D132" s="493" t="s">
        <v>251</v>
      </c>
      <c r="E132" s="337" t="s">
        <v>255</v>
      </c>
      <c r="F132" s="627" t="s">
        <v>787</v>
      </c>
      <c r="G132" s="627" t="s">
        <v>844</v>
      </c>
      <c r="H132" s="924">
        <f t="shared" si="3"/>
        <v>400000</v>
      </c>
      <c r="I132" s="912">
        <v>400000</v>
      </c>
      <c r="J132" s="923"/>
      <c r="K132" s="894"/>
    </row>
    <row r="133" spans="2:11" s="621" customFormat="1" ht="35.25" customHeight="1">
      <c r="B133" s="992"/>
      <c r="C133" s="993"/>
      <c r="D133" s="993"/>
      <c r="E133" s="994" t="s">
        <v>252</v>
      </c>
      <c r="F133" s="994"/>
      <c r="G133" s="994"/>
      <c r="H133" s="995">
        <f t="shared" si="3"/>
        <v>61337003.95</v>
      </c>
      <c r="I133" s="996">
        <f>I120+I110+I91+I60+I8</f>
        <v>45464777</v>
      </c>
      <c r="J133" s="996">
        <f>J120+J110+J91+J60+J8</f>
        <v>15872226.95</v>
      </c>
      <c r="K133" s="997">
        <f>K8+K60+K91+K110</f>
        <v>15201306</v>
      </c>
    </row>
    <row r="134" spans="3:11" s="521" customFormat="1" ht="14.25">
      <c r="C134" s="523"/>
      <c r="D134" s="523"/>
      <c r="E134" s="117"/>
      <c r="F134" s="117"/>
      <c r="G134" s="117"/>
      <c r="H134" s="927"/>
      <c r="I134" s="928"/>
      <c r="J134" s="928"/>
      <c r="K134" s="929"/>
    </row>
    <row r="135" spans="2:11" s="521" customFormat="1" ht="23.25">
      <c r="B135" s="1198" t="s">
        <v>794</v>
      </c>
      <c r="C135" s="1198"/>
      <c r="D135" s="1198"/>
      <c r="E135" s="1198"/>
      <c r="F135" s="100"/>
      <c r="G135" s="100"/>
      <c r="H135" s="1199" t="s">
        <v>795</v>
      </c>
      <c r="I135" s="1199"/>
      <c r="J135" s="1199"/>
      <c r="K135" s="528"/>
    </row>
    <row r="136" spans="3:11" s="521" customFormat="1" ht="12.75">
      <c r="C136" s="526"/>
      <c r="D136" s="526"/>
      <c r="E136" s="100"/>
      <c r="F136" s="100"/>
      <c r="G136" s="100"/>
      <c r="H136" s="100"/>
      <c r="I136" s="119"/>
      <c r="J136" s="119"/>
      <c r="K136" s="528"/>
    </row>
    <row r="137" spans="3:11" s="521" customFormat="1" ht="12.75">
      <c r="C137" s="526"/>
      <c r="D137" s="526"/>
      <c r="E137" s="527"/>
      <c r="F137" s="527"/>
      <c r="G137" s="527"/>
      <c r="H137" s="527"/>
      <c r="I137" s="528"/>
      <c r="J137" s="528"/>
      <c r="K137" s="528"/>
    </row>
    <row r="138" spans="3:11" s="521" customFormat="1" ht="12.75">
      <c r="C138" s="526"/>
      <c r="D138" s="526"/>
      <c r="E138" s="527"/>
      <c r="F138" s="527"/>
      <c r="G138" s="527"/>
      <c r="H138" s="527"/>
      <c r="I138" s="528"/>
      <c r="J138" s="528"/>
      <c r="K138" s="528"/>
    </row>
    <row r="139" spans="3:11" s="521" customFormat="1" ht="12.75">
      <c r="C139" s="526"/>
      <c r="D139" s="526"/>
      <c r="E139" s="527"/>
      <c r="F139" s="527"/>
      <c r="G139" s="527"/>
      <c r="H139" s="527"/>
      <c r="I139" s="528"/>
      <c r="J139" s="528"/>
      <c r="K139" s="528"/>
    </row>
    <row r="140" spans="3:11" s="521" customFormat="1" ht="12.75">
      <c r="C140" s="526"/>
      <c r="D140" s="526"/>
      <c r="E140" s="527"/>
      <c r="F140" s="527"/>
      <c r="G140" s="527"/>
      <c r="H140" s="527"/>
      <c r="I140" s="528"/>
      <c r="J140" s="528"/>
      <c r="K140" s="528"/>
    </row>
    <row r="141" spans="3:11" s="521" customFormat="1" ht="12.75">
      <c r="C141" s="526"/>
      <c r="D141" s="526"/>
      <c r="E141" s="527"/>
      <c r="F141" s="527"/>
      <c r="G141" s="527"/>
      <c r="H141" s="527"/>
      <c r="I141" s="528"/>
      <c r="J141" s="528"/>
      <c r="K141" s="528"/>
    </row>
    <row r="142" spans="3:11" s="521" customFormat="1" ht="12.75">
      <c r="C142" s="526"/>
      <c r="D142" s="526"/>
      <c r="E142" s="527"/>
      <c r="F142" s="527"/>
      <c r="G142" s="527"/>
      <c r="H142" s="527"/>
      <c r="I142" s="528"/>
      <c r="J142" s="528"/>
      <c r="K142" s="528"/>
    </row>
    <row r="143" spans="3:11" s="521" customFormat="1" ht="12.75">
      <c r="C143" s="526"/>
      <c r="D143" s="526"/>
      <c r="E143" s="527"/>
      <c r="F143" s="527"/>
      <c r="G143" s="527"/>
      <c r="H143" s="527"/>
      <c r="I143" s="528"/>
      <c r="J143" s="528"/>
      <c r="K143" s="528"/>
    </row>
    <row r="144" spans="3:11" s="521" customFormat="1" ht="12.75">
      <c r="C144" s="526"/>
      <c r="D144" s="526"/>
      <c r="E144" s="527"/>
      <c r="F144" s="527"/>
      <c r="G144" s="527"/>
      <c r="H144" s="527"/>
      <c r="I144" s="528"/>
      <c r="J144" s="528"/>
      <c r="K144" s="528"/>
    </row>
    <row r="145" spans="3:11" s="521" customFormat="1" ht="12.75">
      <c r="C145" s="526"/>
      <c r="D145" s="526"/>
      <c r="E145" s="527"/>
      <c r="F145" s="527"/>
      <c r="G145" s="527"/>
      <c r="H145" s="527"/>
      <c r="I145" s="528"/>
      <c r="J145" s="528"/>
      <c r="K145" s="528"/>
    </row>
    <row r="146" spans="3:11" s="521" customFormat="1" ht="12.75">
      <c r="C146" s="526"/>
      <c r="D146" s="526"/>
      <c r="E146" s="527"/>
      <c r="F146" s="527"/>
      <c r="G146" s="527"/>
      <c r="H146" s="527"/>
      <c r="I146" s="528"/>
      <c r="J146" s="528"/>
      <c r="K146" s="528"/>
    </row>
    <row r="147" spans="3:11" s="521" customFormat="1" ht="12.75">
      <c r="C147" s="526"/>
      <c r="D147" s="526"/>
      <c r="E147" s="527"/>
      <c r="F147" s="527"/>
      <c r="G147" s="527"/>
      <c r="H147" s="527"/>
      <c r="I147" s="528"/>
      <c r="J147" s="528"/>
      <c r="K147" s="528"/>
    </row>
    <row r="148" spans="3:11" s="521" customFormat="1" ht="12.75">
      <c r="C148" s="526"/>
      <c r="D148" s="526"/>
      <c r="E148" s="527"/>
      <c r="F148" s="527"/>
      <c r="G148" s="527"/>
      <c r="H148" s="527"/>
      <c r="I148" s="528"/>
      <c r="J148" s="528"/>
      <c r="K148" s="528"/>
    </row>
    <row r="149" spans="3:11" s="521" customFormat="1" ht="12.75">
      <c r="C149" s="526"/>
      <c r="D149" s="526"/>
      <c r="E149" s="527"/>
      <c r="F149" s="527"/>
      <c r="G149" s="527"/>
      <c r="H149" s="527"/>
      <c r="I149" s="528"/>
      <c r="J149" s="528"/>
      <c r="K149" s="528"/>
    </row>
    <row r="150" spans="3:11" s="521" customFormat="1" ht="12.75">
      <c r="C150" s="526"/>
      <c r="D150" s="526"/>
      <c r="E150" s="527"/>
      <c r="F150" s="527"/>
      <c r="G150" s="527"/>
      <c r="H150" s="527"/>
      <c r="I150" s="528"/>
      <c r="J150" s="528"/>
      <c r="K150" s="528"/>
    </row>
    <row r="151" spans="3:11" s="521" customFormat="1" ht="12.75">
      <c r="C151" s="526"/>
      <c r="D151" s="526"/>
      <c r="E151" s="527"/>
      <c r="F151" s="527"/>
      <c r="G151" s="527"/>
      <c r="H151" s="527"/>
      <c r="I151" s="528"/>
      <c r="J151" s="528"/>
      <c r="K151" s="528"/>
    </row>
    <row r="152" spans="1:11" s="521" customFormat="1" ht="12.75">
      <c r="A152" s="529"/>
      <c r="B152" s="529"/>
      <c r="C152" s="526"/>
      <c r="D152" s="526"/>
      <c r="E152" s="527"/>
      <c r="F152" s="527"/>
      <c r="G152" s="527"/>
      <c r="H152" s="527"/>
      <c r="I152" s="528"/>
      <c r="J152" s="528"/>
      <c r="K152" s="528"/>
    </row>
    <row r="153" spans="1:11" s="521" customFormat="1" ht="12.75">
      <c r="A153" s="529"/>
      <c r="B153" s="529"/>
      <c r="C153" s="530"/>
      <c r="D153" s="530"/>
      <c r="E153" s="527"/>
      <c r="F153" s="527"/>
      <c r="G153" s="527"/>
      <c r="H153" s="527"/>
      <c r="I153" s="531"/>
      <c r="J153" s="531"/>
      <c r="K153" s="531"/>
    </row>
    <row r="154" spans="1:11" s="521" customFormat="1" ht="12.75">
      <c r="A154" s="529"/>
      <c r="B154" s="529"/>
      <c r="C154" s="530"/>
      <c r="D154" s="530"/>
      <c r="E154" s="527"/>
      <c r="F154" s="527"/>
      <c r="G154" s="527"/>
      <c r="H154" s="527"/>
      <c r="I154" s="531"/>
      <c r="J154" s="531"/>
      <c r="K154" s="531"/>
    </row>
    <row r="155" spans="1:11" s="521" customFormat="1" ht="12.75">
      <c r="A155" s="529"/>
      <c r="B155" s="529"/>
      <c r="C155" s="530"/>
      <c r="D155" s="530"/>
      <c r="E155" s="527"/>
      <c r="F155" s="527"/>
      <c r="G155" s="527"/>
      <c r="H155" s="527"/>
      <c r="I155" s="531"/>
      <c r="J155" s="531"/>
      <c r="K155" s="531"/>
    </row>
    <row r="156" spans="1:11" s="521" customFormat="1" ht="12.75">
      <c r="A156" s="529"/>
      <c r="B156" s="529"/>
      <c r="C156" s="530"/>
      <c r="D156" s="530"/>
      <c r="E156" s="527"/>
      <c r="F156" s="527"/>
      <c r="G156" s="527"/>
      <c r="H156" s="527"/>
      <c r="I156" s="531"/>
      <c r="J156" s="531"/>
      <c r="K156" s="531"/>
    </row>
    <row r="157" spans="1:11" s="521" customFormat="1" ht="12.75">
      <c r="A157" s="529"/>
      <c r="B157" s="529"/>
      <c r="C157" s="530"/>
      <c r="D157" s="530"/>
      <c r="E157" s="527"/>
      <c r="F157" s="527"/>
      <c r="G157" s="527"/>
      <c r="H157" s="527"/>
      <c r="I157" s="531"/>
      <c r="J157" s="531"/>
      <c r="K157" s="531"/>
    </row>
    <row r="158" spans="1:11" s="521" customFormat="1" ht="12.75">
      <c r="A158" s="529"/>
      <c r="B158" s="529"/>
      <c r="C158" s="530"/>
      <c r="D158" s="530"/>
      <c r="E158" s="527"/>
      <c r="F158" s="527"/>
      <c r="G158" s="527"/>
      <c r="H158" s="527"/>
      <c r="I158" s="531"/>
      <c r="J158" s="531"/>
      <c r="K158" s="531"/>
    </row>
    <row r="159" spans="1:11" s="521" customFormat="1" ht="12.75">
      <c r="A159" s="529"/>
      <c r="B159" s="529"/>
      <c r="C159" s="530"/>
      <c r="D159" s="530"/>
      <c r="E159" s="527"/>
      <c r="F159" s="527"/>
      <c r="G159" s="527"/>
      <c r="H159" s="527"/>
      <c r="I159" s="531"/>
      <c r="J159" s="531"/>
      <c r="K159" s="531"/>
    </row>
    <row r="160" spans="1:11" s="521" customFormat="1" ht="12.75">
      <c r="A160" s="529"/>
      <c r="B160" s="529"/>
      <c r="C160" s="530"/>
      <c r="D160" s="530"/>
      <c r="E160" s="527"/>
      <c r="F160" s="527"/>
      <c r="G160" s="527"/>
      <c r="H160" s="527"/>
      <c r="I160" s="531"/>
      <c r="J160" s="531"/>
      <c r="K160" s="531"/>
    </row>
    <row r="161" spans="1:11" s="521" customFormat="1" ht="12.75">
      <c r="A161" s="529"/>
      <c r="B161" s="529"/>
      <c r="C161" s="530"/>
      <c r="D161" s="530"/>
      <c r="E161" s="527"/>
      <c r="F161" s="527"/>
      <c r="G161" s="527"/>
      <c r="H161" s="527"/>
      <c r="I161" s="531"/>
      <c r="J161" s="531"/>
      <c r="K161" s="531"/>
    </row>
    <row r="162" spans="1:11" s="521" customFormat="1" ht="12.75">
      <c r="A162" s="529"/>
      <c r="B162" s="529"/>
      <c r="C162" s="530"/>
      <c r="D162" s="530"/>
      <c r="E162" s="527"/>
      <c r="F162" s="527"/>
      <c r="G162" s="527"/>
      <c r="H162" s="527"/>
      <c r="I162" s="531"/>
      <c r="J162" s="531"/>
      <c r="K162" s="531"/>
    </row>
    <row r="163" spans="1:11" s="521" customFormat="1" ht="12.75">
      <c r="A163" s="529"/>
      <c r="B163" s="529"/>
      <c r="C163" s="530"/>
      <c r="D163" s="530"/>
      <c r="E163" s="527"/>
      <c r="F163" s="527"/>
      <c r="G163" s="527"/>
      <c r="H163" s="527"/>
      <c r="I163" s="531"/>
      <c r="J163" s="531"/>
      <c r="K163" s="531"/>
    </row>
    <row r="164" spans="1:11" s="521" customFormat="1" ht="12.75">
      <c r="A164" s="529"/>
      <c r="B164" s="529"/>
      <c r="C164" s="530"/>
      <c r="D164" s="530"/>
      <c r="E164" s="527"/>
      <c r="F164" s="527"/>
      <c r="G164" s="527"/>
      <c r="H164" s="527"/>
      <c r="I164" s="531"/>
      <c r="J164" s="531"/>
      <c r="K164" s="531"/>
    </row>
    <row r="165" spans="1:11" s="521" customFormat="1" ht="12.75">
      <c r="A165" s="529"/>
      <c r="B165" s="529"/>
      <c r="C165" s="530"/>
      <c r="D165" s="530"/>
      <c r="E165" s="527"/>
      <c r="F165" s="527"/>
      <c r="G165" s="527"/>
      <c r="H165" s="527"/>
      <c r="I165" s="531"/>
      <c r="J165" s="531"/>
      <c r="K165" s="531"/>
    </row>
    <row r="166" spans="1:11" s="521" customFormat="1" ht="12.75">
      <c r="A166" s="529"/>
      <c r="B166" s="529"/>
      <c r="C166" s="530"/>
      <c r="D166" s="530"/>
      <c r="E166" s="527"/>
      <c r="F166" s="527"/>
      <c r="G166" s="527"/>
      <c r="H166" s="527"/>
      <c r="I166" s="531"/>
      <c r="J166" s="531"/>
      <c r="K166" s="531"/>
    </row>
    <row r="167" spans="1:11" s="521" customFormat="1" ht="12.75">
      <c r="A167" s="529"/>
      <c r="B167" s="529"/>
      <c r="C167" s="530"/>
      <c r="D167" s="530"/>
      <c r="E167" s="527"/>
      <c r="F167" s="527"/>
      <c r="G167" s="527"/>
      <c r="H167" s="527"/>
      <c r="I167" s="531"/>
      <c r="J167" s="531"/>
      <c r="K167" s="531"/>
    </row>
    <row r="168" spans="1:11" s="521" customFormat="1" ht="12.75">
      <c r="A168" s="529"/>
      <c r="B168" s="529"/>
      <c r="C168" s="530"/>
      <c r="D168" s="530"/>
      <c r="E168" s="527"/>
      <c r="F168" s="527"/>
      <c r="G168" s="527"/>
      <c r="H168" s="527"/>
      <c r="I168" s="531"/>
      <c r="J168" s="531"/>
      <c r="K168" s="531"/>
    </row>
    <row r="169" spans="1:11" s="521" customFormat="1" ht="12.75">
      <c r="A169" s="529"/>
      <c r="B169" s="529"/>
      <c r="C169" s="530"/>
      <c r="D169" s="530"/>
      <c r="E169" s="527"/>
      <c r="F169" s="527"/>
      <c r="G169" s="527"/>
      <c r="H169" s="527"/>
      <c r="I169" s="531"/>
      <c r="J169" s="531"/>
      <c r="K169" s="531"/>
    </row>
    <row r="170" spans="1:11" s="521" customFormat="1" ht="12.75">
      <c r="A170" s="529"/>
      <c r="B170" s="529"/>
      <c r="C170" s="530"/>
      <c r="D170" s="530"/>
      <c r="E170" s="527"/>
      <c r="F170" s="527"/>
      <c r="G170" s="527"/>
      <c r="H170" s="527"/>
      <c r="I170" s="531"/>
      <c r="J170" s="531"/>
      <c r="K170" s="531"/>
    </row>
    <row r="171" spans="1:11" s="521" customFormat="1" ht="12.75">
      <c r="A171" s="529"/>
      <c r="B171" s="529"/>
      <c r="C171" s="530"/>
      <c r="D171" s="530"/>
      <c r="E171" s="527"/>
      <c r="F171" s="527"/>
      <c r="G171" s="527"/>
      <c r="H171" s="527"/>
      <c r="I171" s="531"/>
      <c r="J171" s="531"/>
      <c r="K171" s="531"/>
    </row>
    <row r="172" spans="1:11" s="521" customFormat="1" ht="12.75">
      <c r="A172" s="529"/>
      <c r="B172" s="529"/>
      <c r="C172" s="530"/>
      <c r="D172" s="530"/>
      <c r="E172" s="527"/>
      <c r="F172" s="527"/>
      <c r="G172" s="527"/>
      <c r="H172" s="527"/>
      <c r="I172" s="531"/>
      <c r="J172" s="531"/>
      <c r="K172" s="531"/>
    </row>
    <row r="173" spans="1:11" s="521" customFormat="1" ht="12.75">
      <c r="A173" s="529"/>
      <c r="B173" s="529"/>
      <c r="C173" s="530"/>
      <c r="D173" s="530"/>
      <c r="E173" s="527"/>
      <c r="F173" s="527"/>
      <c r="G173" s="527"/>
      <c r="H173" s="527"/>
      <c r="I173" s="531"/>
      <c r="J173" s="531"/>
      <c r="K173" s="531"/>
    </row>
    <row r="174" spans="1:11" s="521" customFormat="1" ht="12.75">
      <c r="A174" s="529"/>
      <c r="B174" s="529"/>
      <c r="C174" s="530"/>
      <c r="D174" s="530"/>
      <c r="E174" s="527"/>
      <c r="F174" s="527"/>
      <c r="G174" s="527"/>
      <c r="H174" s="527"/>
      <c r="I174" s="531"/>
      <c r="J174" s="531"/>
      <c r="K174" s="531"/>
    </row>
    <row r="175" spans="1:11" s="521" customFormat="1" ht="12.75">
      <c r="A175" s="529"/>
      <c r="B175" s="529"/>
      <c r="C175" s="530"/>
      <c r="D175" s="530"/>
      <c r="E175" s="527"/>
      <c r="F175" s="527"/>
      <c r="G175" s="527"/>
      <c r="H175" s="527"/>
      <c r="I175" s="531"/>
      <c r="J175" s="531"/>
      <c r="K175" s="531"/>
    </row>
    <row r="176" spans="1:11" s="521" customFormat="1" ht="12.75">
      <c r="A176" s="529"/>
      <c r="B176" s="529"/>
      <c r="C176" s="530"/>
      <c r="D176" s="530"/>
      <c r="E176" s="527"/>
      <c r="F176" s="527"/>
      <c r="G176" s="527"/>
      <c r="H176" s="527"/>
      <c r="I176" s="531"/>
      <c r="J176" s="531"/>
      <c r="K176" s="531"/>
    </row>
    <row r="177" spans="1:11" s="521" customFormat="1" ht="12.75">
      <c r="A177" s="529"/>
      <c r="B177" s="529"/>
      <c r="C177" s="530"/>
      <c r="D177" s="530"/>
      <c r="E177" s="527"/>
      <c r="F177" s="527"/>
      <c r="G177" s="527"/>
      <c r="H177" s="527"/>
      <c r="I177" s="531"/>
      <c r="J177" s="531"/>
      <c r="K177" s="531"/>
    </row>
    <row r="178" spans="1:11" s="521" customFormat="1" ht="12.75">
      <c r="A178" s="529"/>
      <c r="B178" s="529"/>
      <c r="C178" s="530"/>
      <c r="D178" s="530"/>
      <c r="E178" s="527"/>
      <c r="F178" s="527"/>
      <c r="G178" s="527"/>
      <c r="H178" s="527"/>
      <c r="I178" s="531"/>
      <c r="J178" s="531"/>
      <c r="K178" s="531"/>
    </row>
    <row r="179" spans="1:11" s="521" customFormat="1" ht="12.75">
      <c r="A179" s="529"/>
      <c r="B179" s="529"/>
      <c r="C179" s="530"/>
      <c r="D179" s="530"/>
      <c r="E179" s="527"/>
      <c r="F179" s="527"/>
      <c r="G179" s="527"/>
      <c r="H179" s="527"/>
      <c r="I179" s="531"/>
      <c r="J179" s="531"/>
      <c r="K179" s="531"/>
    </row>
    <row r="180" spans="1:11" s="521" customFormat="1" ht="12.75">
      <c r="A180" s="529"/>
      <c r="B180" s="529"/>
      <c r="C180" s="530"/>
      <c r="D180" s="530"/>
      <c r="E180" s="527"/>
      <c r="F180" s="527"/>
      <c r="G180" s="527"/>
      <c r="H180" s="527"/>
      <c r="I180" s="531"/>
      <c r="J180" s="531"/>
      <c r="K180" s="531"/>
    </row>
    <row r="181" spans="1:11" s="521" customFormat="1" ht="12.75">
      <c r="A181" s="529"/>
      <c r="B181" s="529"/>
      <c r="C181" s="530"/>
      <c r="D181" s="530"/>
      <c r="E181" s="527"/>
      <c r="F181" s="527"/>
      <c r="G181" s="527"/>
      <c r="H181" s="527"/>
      <c r="I181" s="531"/>
      <c r="J181" s="531"/>
      <c r="K181" s="531"/>
    </row>
    <row r="182" spans="1:11" s="521" customFormat="1" ht="12.75">
      <c r="A182" s="529"/>
      <c r="B182" s="529"/>
      <c r="C182" s="530"/>
      <c r="D182" s="530"/>
      <c r="E182" s="527"/>
      <c r="F182" s="527"/>
      <c r="G182" s="527"/>
      <c r="H182" s="527"/>
      <c r="I182" s="531"/>
      <c r="J182" s="531"/>
      <c r="K182" s="531"/>
    </row>
    <row r="183" spans="1:11" s="521" customFormat="1" ht="12.75">
      <c r="A183" s="529"/>
      <c r="B183" s="529"/>
      <c r="C183" s="530"/>
      <c r="D183" s="530"/>
      <c r="E183" s="527"/>
      <c r="F183" s="527"/>
      <c r="G183" s="527"/>
      <c r="H183" s="527"/>
      <c r="I183" s="531"/>
      <c r="J183" s="531"/>
      <c r="K183" s="531"/>
    </row>
    <row r="184" spans="1:11" s="521" customFormat="1" ht="12.75">
      <c r="A184" s="529"/>
      <c r="B184" s="529"/>
      <c r="C184" s="530"/>
      <c r="D184" s="530"/>
      <c r="E184" s="527"/>
      <c r="F184" s="527"/>
      <c r="G184" s="527"/>
      <c r="H184" s="527"/>
      <c r="I184" s="531"/>
      <c r="J184" s="531"/>
      <c r="K184" s="531"/>
    </row>
    <row r="185" spans="1:11" s="521" customFormat="1" ht="12.75">
      <c r="A185" s="529"/>
      <c r="B185" s="529"/>
      <c r="C185" s="530"/>
      <c r="D185" s="530"/>
      <c r="E185" s="527"/>
      <c r="F185" s="527"/>
      <c r="G185" s="527"/>
      <c r="H185" s="527"/>
      <c r="I185" s="531"/>
      <c r="J185" s="531"/>
      <c r="K185" s="531"/>
    </row>
    <row r="186" spans="1:11" s="521" customFormat="1" ht="12.75">
      <c r="A186" s="529"/>
      <c r="B186" s="529"/>
      <c r="C186" s="530"/>
      <c r="D186" s="530"/>
      <c r="E186" s="527"/>
      <c r="F186" s="527"/>
      <c r="G186" s="527"/>
      <c r="H186" s="527"/>
      <c r="I186" s="531"/>
      <c r="J186" s="531"/>
      <c r="K186" s="531"/>
    </row>
    <row r="187" spans="1:11" s="521" customFormat="1" ht="12.75">
      <c r="A187" s="529"/>
      <c r="B187" s="529"/>
      <c r="C187" s="530"/>
      <c r="D187" s="530"/>
      <c r="E187" s="527"/>
      <c r="F187" s="527"/>
      <c r="G187" s="527"/>
      <c r="H187" s="527"/>
      <c r="I187" s="531"/>
      <c r="J187" s="531"/>
      <c r="K187" s="531"/>
    </row>
    <row r="188" spans="1:11" s="521" customFormat="1" ht="12.75">
      <c r="A188" s="529"/>
      <c r="B188" s="529"/>
      <c r="C188" s="530"/>
      <c r="D188" s="530"/>
      <c r="E188" s="527"/>
      <c r="F188" s="527"/>
      <c r="G188" s="527"/>
      <c r="H188" s="527"/>
      <c r="I188" s="531"/>
      <c r="J188" s="531"/>
      <c r="K188" s="531"/>
    </row>
    <row r="189" spans="1:11" s="521" customFormat="1" ht="12.75">
      <c r="A189" s="529"/>
      <c r="B189" s="529"/>
      <c r="C189" s="530"/>
      <c r="D189" s="530"/>
      <c r="E189" s="527"/>
      <c r="F189" s="527"/>
      <c r="G189" s="527"/>
      <c r="H189" s="527"/>
      <c r="I189" s="531"/>
      <c r="J189" s="531"/>
      <c r="K189" s="531"/>
    </row>
    <row r="190" spans="1:11" s="521" customFormat="1" ht="12.75">
      <c r="A190" s="529"/>
      <c r="B190" s="529"/>
      <c r="C190" s="530"/>
      <c r="D190" s="530"/>
      <c r="E190" s="527"/>
      <c r="F190" s="527"/>
      <c r="G190" s="527"/>
      <c r="H190" s="527"/>
      <c r="I190" s="531"/>
      <c r="J190" s="531"/>
      <c r="K190" s="531"/>
    </row>
    <row r="191" spans="1:11" s="521" customFormat="1" ht="12.75">
      <c r="A191" s="529"/>
      <c r="B191" s="529"/>
      <c r="C191" s="530"/>
      <c r="D191" s="530"/>
      <c r="E191" s="527"/>
      <c r="F191" s="527"/>
      <c r="G191" s="527"/>
      <c r="H191" s="527"/>
      <c r="I191" s="531"/>
      <c r="J191" s="531"/>
      <c r="K191" s="531"/>
    </row>
    <row r="192" spans="1:11" s="521" customFormat="1" ht="12.75">
      <c r="A192" s="529"/>
      <c r="B192" s="529"/>
      <c r="C192" s="530"/>
      <c r="D192" s="530"/>
      <c r="E192" s="527"/>
      <c r="F192" s="527"/>
      <c r="G192" s="527"/>
      <c r="H192" s="527"/>
      <c r="I192" s="531"/>
      <c r="J192" s="531"/>
      <c r="K192" s="531"/>
    </row>
    <row r="193" spans="1:11" s="521" customFormat="1" ht="12.75">
      <c r="A193" s="529"/>
      <c r="B193" s="529"/>
      <c r="C193" s="530"/>
      <c r="D193" s="530"/>
      <c r="E193" s="527"/>
      <c r="F193" s="527"/>
      <c r="G193" s="527"/>
      <c r="H193" s="527"/>
      <c r="I193" s="531"/>
      <c r="J193" s="531"/>
      <c r="K193" s="531"/>
    </row>
    <row r="194" spans="1:11" s="521" customFormat="1" ht="12.75">
      <c r="A194" s="529"/>
      <c r="B194" s="529"/>
      <c r="C194" s="530"/>
      <c r="D194" s="530"/>
      <c r="E194" s="527"/>
      <c r="F194" s="527"/>
      <c r="G194" s="527"/>
      <c r="H194" s="527"/>
      <c r="I194" s="531"/>
      <c r="J194" s="531"/>
      <c r="K194" s="531"/>
    </row>
    <row r="195" spans="1:11" s="521" customFormat="1" ht="12.75">
      <c r="A195" s="529"/>
      <c r="B195" s="529"/>
      <c r="C195" s="530"/>
      <c r="D195" s="530"/>
      <c r="E195" s="527"/>
      <c r="F195" s="527"/>
      <c r="G195" s="527"/>
      <c r="H195" s="527"/>
      <c r="I195" s="531"/>
      <c r="J195" s="531"/>
      <c r="K195" s="531"/>
    </row>
    <row r="196" spans="1:11" s="521" customFormat="1" ht="12.75">
      <c r="A196" s="529"/>
      <c r="B196" s="529"/>
      <c r="C196" s="522"/>
      <c r="D196" s="522"/>
      <c r="E196" s="532"/>
      <c r="F196" s="532"/>
      <c r="G196" s="532"/>
      <c r="H196" s="532"/>
      <c r="I196" s="522"/>
      <c r="J196" s="522"/>
      <c r="K196" s="522"/>
    </row>
    <row r="197" spans="1:11" s="521" customFormat="1" ht="12.75">
      <c r="A197" s="529"/>
      <c r="B197" s="529"/>
      <c r="C197" s="522"/>
      <c r="D197" s="522"/>
      <c r="E197" s="532"/>
      <c r="F197" s="532"/>
      <c r="G197" s="532"/>
      <c r="H197" s="532"/>
      <c r="I197" s="522"/>
      <c r="J197" s="522"/>
      <c r="K197" s="522"/>
    </row>
    <row r="198" spans="1:11" s="521" customFormat="1" ht="12.75">
      <c r="A198" s="529"/>
      <c r="B198" s="529"/>
      <c r="C198" s="522"/>
      <c r="D198" s="522"/>
      <c r="E198" s="532"/>
      <c r="F198" s="532"/>
      <c r="G198" s="532"/>
      <c r="H198" s="532"/>
      <c r="I198" s="522"/>
      <c r="J198" s="522"/>
      <c r="K198" s="522"/>
    </row>
    <row r="199" spans="1:11" s="521" customFormat="1" ht="12.75">
      <c r="A199" s="529"/>
      <c r="B199" s="529"/>
      <c r="C199" s="522"/>
      <c r="D199" s="522"/>
      <c r="E199" s="532"/>
      <c r="F199" s="532"/>
      <c r="G199" s="532"/>
      <c r="H199" s="532"/>
      <c r="I199" s="522"/>
      <c r="J199" s="522"/>
      <c r="K199" s="522"/>
    </row>
    <row r="200" spans="1:11" s="521" customFormat="1" ht="12.75">
      <c r="A200" s="529"/>
      <c r="B200" s="529"/>
      <c r="C200" s="522"/>
      <c r="D200" s="522"/>
      <c r="E200" s="532"/>
      <c r="F200" s="532"/>
      <c r="G200" s="532"/>
      <c r="H200" s="532"/>
      <c r="I200" s="522"/>
      <c r="J200" s="522"/>
      <c r="K200" s="522"/>
    </row>
    <row r="201" spans="1:11" s="521" customFormat="1" ht="12.75">
      <c r="A201" s="529"/>
      <c r="B201" s="529"/>
      <c r="C201" s="522"/>
      <c r="D201" s="522"/>
      <c r="E201" s="532"/>
      <c r="F201" s="532"/>
      <c r="G201" s="532"/>
      <c r="H201" s="532"/>
      <c r="I201" s="522"/>
      <c r="J201" s="522"/>
      <c r="K201" s="522"/>
    </row>
    <row r="202" spans="1:11" s="521" customFormat="1" ht="12.75">
      <c r="A202" s="529"/>
      <c r="B202" s="529"/>
      <c r="C202" s="522"/>
      <c r="D202" s="522"/>
      <c r="E202" s="532"/>
      <c r="F202" s="532"/>
      <c r="G202" s="532"/>
      <c r="H202" s="532"/>
      <c r="I202" s="522"/>
      <c r="J202" s="522"/>
      <c r="K202" s="522"/>
    </row>
    <row r="203" spans="1:11" s="521" customFormat="1" ht="12.75">
      <c r="A203" s="529"/>
      <c r="B203" s="529"/>
      <c r="C203" s="522"/>
      <c r="D203" s="522"/>
      <c r="E203" s="532"/>
      <c r="F203" s="532"/>
      <c r="G203" s="532"/>
      <c r="H203" s="532"/>
      <c r="I203" s="522"/>
      <c r="J203" s="522"/>
      <c r="K203" s="522"/>
    </row>
    <row r="204" spans="1:11" s="521" customFormat="1" ht="12.75">
      <c r="A204" s="529"/>
      <c r="B204" s="529"/>
      <c r="C204" s="522"/>
      <c r="D204" s="522"/>
      <c r="E204" s="532"/>
      <c r="F204" s="532"/>
      <c r="G204" s="532"/>
      <c r="H204" s="532"/>
      <c r="I204" s="522"/>
      <c r="J204" s="522"/>
      <c r="K204" s="522"/>
    </row>
    <row r="205" spans="1:11" s="521" customFormat="1" ht="12.75">
      <c r="A205" s="529"/>
      <c r="B205" s="529"/>
      <c r="C205" s="522"/>
      <c r="D205" s="522"/>
      <c r="E205" s="532"/>
      <c r="F205" s="532"/>
      <c r="G205" s="532"/>
      <c r="H205" s="532"/>
      <c r="I205" s="522"/>
      <c r="J205" s="522"/>
      <c r="K205" s="522"/>
    </row>
    <row r="206" spans="1:11" s="521" customFormat="1" ht="12.75">
      <c r="A206" s="529"/>
      <c r="B206" s="529"/>
      <c r="C206" s="522"/>
      <c r="D206" s="522"/>
      <c r="E206" s="532"/>
      <c r="F206" s="532"/>
      <c r="G206" s="532"/>
      <c r="H206" s="532"/>
      <c r="I206" s="522"/>
      <c r="J206" s="522"/>
      <c r="K206" s="522"/>
    </row>
    <row r="207" spans="1:11" s="521" customFormat="1" ht="12.75">
      <c r="A207" s="529"/>
      <c r="B207" s="529"/>
      <c r="C207" s="522"/>
      <c r="D207" s="522"/>
      <c r="E207" s="532"/>
      <c r="F207" s="532"/>
      <c r="G207" s="532"/>
      <c r="H207" s="532"/>
      <c r="I207" s="522"/>
      <c r="J207" s="522"/>
      <c r="K207" s="522"/>
    </row>
    <row r="208" spans="1:11" s="521" customFormat="1" ht="12.75">
      <c r="A208" s="529"/>
      <c r="B208" s="529"/>
      <c r="C208" s="522"/>
      <c r="D208" s="522"/>
      <c r="E208" s="532"/>
      <c r="F208" s="532"/>
      <c r="G208" s="532"/>
      <c r="H208" s="532"/>
      <c r="I208" s="522"/>
      <c r="J208" s="522"/>
      <c r="K208" s="522"/>
    </row>
    <row r="209" spans="1:11" s="521" customFormat="1" ht="12.75">
      <c r="A209" s="529"/>
      <c r="B209" s="529"/>
      <c r="C209" s="522"/>
      <c r="D209" s="522"/>
      <c r="E209" s="532"/>
      <c r="F209" s="532"/>
      <c r="G209" s="532"/>
      <c r="H209" s="532"/>
      <c r="I209" s="522"/>
      <c r="J209" s="522"/>
      <c r="K209" s="522"/>
    </row>
    <row r="210" spans="1:11" s="521" customFormat="1" ht="12.75">
      <c r="A210" s="529"/>
      <c r="B210" s="529"/>
      <c r="C210" s="522"/>
      <c r="D210" s="522"/>
      <c r="E210" s="532"/>
      <c r="F210" s="532"/>
      <c r="G210" s="532"/>
      <c r="H210" s="532"/>
      <c r="I210" s="522"/>
      <c r="J210" s="522"/>
      <c r="K210" s="522"/>
    </row>
    <row r="211" spans="1:11" s="521" customFormat="1" ht="12.75">
      <c r="A211" s="529"/>
      <c r="B211" s="529"/>
      <c r="C211" s="522"/>
      <c r="D211" s="522"/>
      <c r="E211" s="532"/>
      <c r="F211" s="532"/>
      <c r="G211" s="532"/>
      <c r="H211" s="532"/>
      <c r="I211" s="522"/>
      <c r="J211" s="522"/>
      <c r="K211" s="522"/>
    </row>
    <row r="212" spans="1:11" s="521" customFormat="1" ht="12.75">
      <c r="A212" s="529"/>
      <c r="B212" s="529"/>
      <c r="C212" s="522"/>
      <c r="D212" s="522"/>
      <c r="E212" s="532"/>
      <c r="F212" s="532"/>
      <c r="G212" s="532"/>
      <c r="H212" s="532"/>
      <c r="I212" s="522"/>
      <c r="J212" s="522"/>
      <c r="K212" s="522"/>
    </row>
    <row r="213" spans="1:11" s="521" customFormat="1" ht="12.75">
      <c r="A213" s="529"/>
      <c r="B213" s="529"/>
      <c r="C213" s="522"/>
      <c r="D213" s="522"/>
      <c r="E213" s="532"/>
      <c r="F213" s="532"/>
      <c r="G213" s="532"/>
      <c r="H213" s="532"/>
      <c r="I213" s="522"/>
      <c r="J213" s="522"/>
      <c r="K213" s="522"/>
    </row>
    <row r="214" spans="1:11" s="521" customFormat="1" ht="12.75">
      <c r="A214" s="529"/>
      <c r="B214" s="529"/>
      <c r="C214" s="522"/>
      <c r="D214" s="522"/>
      <c r="E214" s="532"/>
      <c r="F214" s="532"/>
      <c r="G214" s="532"/>
      <c r="H214" s="532"/>
      <c r="I214" s="522"/>
      <c r="J214" s="522"/>
      <c r="K214" s="522"/>
    </row>
    <row r="215" spans="1:11" s="521" customFormat="1" ht="12.75">
      <c r="A215" s="529"/>
      <c r="B215" s="529"/>
      <c r="C215" s="522"/>
      <c r="D215" s="522"/>
      <c r="E215" s="532"/>
      <c r="F215" s="532"/>
      <c r="G215" s="532"/>
      <c r="H215" s="532"/>
      <c r="I215" s="522"/>
      <c r="J215" s="522"/>
      <c r="K215" s="522"/>
    </row>
    <row r="216" spans="1:11" s="521" customFormat="1" ht="12.75">
      <c r="A216" s="529"/>
      <c r="B216" s="529"/>
      <c r="C216" s="522"/>
      <c r="D216" s="522"/>
      <c r="E216" s="532"/>
      <c r="F216" s="532"/>
      <c r="G216" s="532"/>
      <c r="H216" s="532"/>
      <c r="I216" s="522"/>
      <c r="J216" s="522"/>
      <c r="K216" s="522"/>
    </row>
    <row r="217" spans="1:11" s="521" customFormat="1" ht="12.75">
      <c r="A217" s="529"/>
      <c r="B217" s="529"/>
      <c r="C217" s="522"/>
      <c r="D217" s="522"/>
      <c r="E217" s="532"/>
      <c r="F217" s="532"/>
      <c r="G217" s="532"/>
      <c r="H217" s="532"/>
      <c r="I217" s="522"/>
      <c r="J217" s="522"/>
      <c r="K217" s="522"/>
    </row>
    <row r="218" spans="1:11" s="521" customFormat="1" ht="12.75">
      <c r="A218" s="529"/>
      <c r="B218" s="529"/>
      <c r="C218" s="522"/>
      <c r="D218" s="522"/>
      <c r="E218" s="532"/>
      <c r="F218" s="532"/>
      <c r="G218" s="532"/>
      <c r="H218" s="532"/>
      <c r="I218" s="522"/>
      <c r="J218" s="522"/>
      <c r="K218" s="522"/>
    </row>
    <row r="219" spans="1:11" s="521" customFormat="1" ht="12.75">
      <c r="A219" s="529"/>
      <c r="B219" s="529"/>
      <c r="C219" s="522"/>
      <c r="D219" s="522"/>
      <c r="E219" s="532"/>
      <c r="F219" s="532"/>
      <c r="G219" s="532"/>
      <c r="H219" s="532"/>
      <c r="I219" s="522"/>
      <c r="J219" s="522"/>
      <c r="K219" s="522"/>
    </row>
    <row r="220" spans="1:11" s="521" customFormat="1" ht="12.75">
      <c r="A220" s="529"/>
      <c r="B220" s="529"/>
      <c r="C220" s="522"/>
      <c r="D220" s="522"/>
      <c r="E220" s="532"/>
      <c r="F220" s="532"/>
      <c r="G220" s="532"/>
      <c r="H220" s="532"/>
      <c r="I220" s="522"/>
      <c r="J220" s="522"/>
      <c r="K220" s="522"/>
    </row>
    <row r="221" spans="1:11" s="521" customFormat="1" ht="12.75">
      <c r="A221" s="529"/>
      <c r="B221" s="529"/>
      <c r="C221" s="522"/>
      <c r="D221" s="522"/>
      <c r="E221" s="532"/>
      <c r="F221" s="532"/>
      <c r="G221" s="532"/>
      <c r="H221" s="532"/>
      <c r="I221" s="522"/>
      <c r="J221" s="522"/>
      <c r="K221" s="522"/>
    </row>
    <row r="222" spans="1:11" s="521" customFormat="1" ht="12.75">
      <c r="A222" s="529"/>
      <c r="B222" s="529"/>
      <c r="C222" s="522"/>
      <c r="D222" s="522"/>
      <c r="E222" s="532"/>
      <c r="F222" s="532"/>
      <c r="G222" s="532"/>
      <c r="H222" s="532"/>
      <c r="I222" s="522"/>
      <c r="J222" s="522"/>
      <c r="K222" s="522"/>
    </row>
    <row r="223" spans="1:11" s="521" customFormat="1" ht="12.75">
      <c r="A223" s="529"/>
      <c r="B223" s="529"/>
      <c r="C223" s="522"/>
      <c r="D223" s="522"/>
      <c r="E223" s="532"/>
      <c r="F223" s="532"/>
      <c r="G223" s="532"/>
      <c r="H223" s="532"/>
      <c r="I223" s="522"/>
      <c r="J223" s="522"/>
      <c r="K223" s="522"/>
    </row>
    <row r="224" spans="1:11" s="521" customFormat="1" ht="12.75">
      <c r="A224" s="529"/>
      <c r="B224" s="529"/>
      <c r="C224" s="522"/>
      <c r="D224" s="522"/>
      <c r="E224" s="532"/>
      <c r="F224" s="532"/>
      <c r="G224" s="532"/>
      <c r="H224" s="532"/>
      <c r="I224" s="522"/>
      <c r="J224" s="522"/>
      <c r="K224" s="522"/>
    </row>
    <row r="225" spans="1:11" s="521" customFormat="1" ht="12.75">
      <c r="A225" s="529"/>
      <c r="B225" s="529"/>
      <c r="C225" s="522"/>
      <c r="D225" s="522"/>
      <c r="E225" s="532"/>
      <c r="F225" s="532"/>
      <c r="G225" s="532"/>
      <c r="H225" s="532"/>
      <c r="I225" s="522"/>
      <c r="J225" s="522"/>
      <c r="K225" s="522"/>
    </row>
    <row r="226" spans="1:11" s="521" customFormat="1" ht="12.75">
      <c r="A226" s="529"/>
      <c r="B226" s="529"/>
      <c r="C226" s="522"/>
      <c r="D226" s="522"/>
      <c r="E226" s="532"/>
      <c r="F226" s="532"/>
      <c r="G226" s="532"/>
      <c r="H226" s="532"/>
      <c r="I226" s="522"/>
      <c r="J226" s="522"/>
      <c r="K226" s="522"/>
    </row>
    <row r="227" spans="1:11" s="521" customFormat="1" ht="12.75">
      <c r="A227" s="529"/>
      <c r="B227" s="529"/>
      <c r="C227" s="522"/>
      <c r="D227" s="522"/>
      <c r="E227" s="532"/>
      <c r="F227" s="532"/>
      <c r="G227" s="532"/>
      <c r="H227" s="532"/>
      <c r="I227" s="522"/>
      <c r="J227" s="522"/>
      <c r="K227" s="522"/>
    </row>
    <row r="228" spans="1:11" s="521" customFormat="1" ht="12.75">
      <c r="A228" s="529"/>
      <c r="B228" s="529"/>
      <c r="C228" s="522"/>
      <c r="D228" s="522"/>
      <c r="E228" s="532"/>
      <c r="F228" s="532"/>
      <c r="G228" s="532"/>
      <c r="H228" s="532"/>
      <c r="I228" s="522"/>
      <c r="J228" s="522"/>
      <c r="K228" s="522"/>
    </row>
    <row r="229" spans="1:11" s="521" customFormat="1" ht="12.75">
      <c r="A229" s="529"/>
      <c r="B229" s="529"/>
      <c r="C229" s="522"/>
      <c r="D229" s="522"/>
      <c r="E229" s="532"/>
      <c r="F229" s="532"/>
      <c r="G229" s="532"/>
      <c r="H229" s="532"/>
      <c r="I229" s="522"/>
      <c r="J229" s="522"/>
      <c r="K229" s="522"/>
    </row>
    <row r="230" spans="1:11" s="521" customFormat="1" ht="12.75">
      <c r="A230" s="529"/>
      <c r="B230" s="529"/>
      <c r="C230" s="522"/>
      <c r="D230" s="522"/>
      <c r="E230" s="532"/>
      <c r="F230" s="532"/>
      <c r="G230" s="532"/>
      <c r="H230" s="532"/>
      <c r="I230" s="522"/>
      <c r="J230" s="522"/>
      <c r="K230" s="522"/>
    </row>
    <row r="231" spans="1:11" s="521" customFormat="1" ht="12.75">
      <c r="A231" s="529"/>
      <c r="B231" s="529"/>
      <c r="C231" s="522"/>
      <c r="D231" s="522"/>
      <c r="E231" s="532"/>
      <c r="F231" s="532"/>
      <c r="G231" s="532"/>
      <c r="H231" s="532"/>
      <c r="I231" s="522"/>
      <c r="J231" s="522"/>
      <c r="K231" s="522"/>
    </row>
    <row r="232" spans="1:11" s="521" customFormat="1" ht="12.75">
      <c r="A232" s="529"/>
      <c r="B232" s="529"/>
      <c r="C232" s="522"/>
      <c r="D232" s="522"/>
      <c r="E232" s="532"/>
      <c r="F232" s="532"/>
      <c r="G232" s="532"/>
      <c r="H232" s="532"/>
      <c r="I232" s="522"/>
      <c r="J232" s="522"/>
      <c r="K232" s="522"/>
    </row>
    <row r="233" spans="1:11" s="521" customFormat="1" ht="12.75">
      <c r="A233" s="529"/>
      <c r="B233" s="529"/>
      <c r="C233" s="522"/>
      <c r="D233" s="522"/>
      <c r="E233" s="532"/>
      <c r="F233" s="532"/>
      <c r="G233" s="532"/>
      <c r="H233" s="532"/>
      <c r="I233" s="522"/>
      <c r="J233" s="522"/>
      <c r="K233" s="522"/>
    </row>
    <row r="234" spans="1:11" s="521" customFormat="1" ht="12.75">
      <c r="A234" s="529"/>
      <c r="B234" s="529"/>
      <c r="C234" s="522"/>
      <c r="D234" s="522"/>
      <c r="E234" s="532"/>
      <c r="F234" s="532"/>
      <c r="G234" s="532"/>
      <c r="H234" s="532"/>
      <c r="I234" s="522"/>
      <c r="J234" s="522"/>
      <c r="K234" s="522"/>
    </row>
    <row r="235" spans="1:11" s="521" customFormat="1" ht="12.75">
      <c r="A235" s="529"/>
      <c r="B235" s="529"/>
      <c r="C235" s="522"/>
      <c r="D235" s="522"/>
      <c r="E235" s="532"/>
      <c r="F235" s="532"/>
      <c r="G235" s="532"/>
      <c r="H235" s="532"/>
      <c r="I235" s="522"/>
      <c r="J235" s="522"/>
      <c r="K235" s="522"/>
    </row>
    <row r="236" spans="1:11" s="521" customFormat="1" ht="12.75">
      <c r="A236" s="529"/>
      <c r="B236" s="529"/>
      <c r="C236" s="522"/>
      <c r="D236" s="522"/>
      <c r="E236" s="532"/>
      <c r="F236" s="532"/>
      <c r="G236" s="532"/>
      <c r="H236" s="532"/>
      <c r="I236" s="522"/>
      <c r="J236" s="522"/>
      <c r="K236" s="522"/>
    </row>
    <row r="237" spans="1:11" s="521" customFormat="1" ht="12.75">
      <c r="A237" s="529"/>
      <c r="B237" s="529"/>
      <c r="C237" s="522"/>
      <c r="D237" s="522"/>
      <c r="E237" s="532"/>
      <c r="F237" s="532"/>
      <c r="G237" s="532"/>
      <c r="H237" s="532"/>
      <c r="I237" s="522"/>
      <c r="J237" s="522"/>
      <c r="K237" s="522"/>
    </row>
    <row r="238" spans="1:11" s="521" customFormat="1" ht="12.75">
      <c r="A238" s="529"/>
      <c r="B238" s="529"/>
      <c r="C238" s="522"/>
      <c r="D238" s="522"/>
      <c r="E238" s="532"/>
      <c r="F238" s="532"/>
      <c r="G238" s="532"/>
      <c r="H238" s="532"/>
      <c r="I238" s="522"/>
      <c r="J238" s="522"/>
      <c r="K238" s="522"/>
    </row>
    <row r="239" spans="1:11" s="521" customFormat="1" ht="12.75">
      <c r="A239" s="529"/>
      <c r="B239" s="529"/>
      <c r="C239" s="522"/>
      <c r="D239" s="522"/>
      <c r="E239" s="532"/>
      <c r="F239" s="532"/>
      <c r="G239" s="532"/>
      <c r="H239" s="532"/>
      <c r="I239" s="522"/>
      <c r="J239" s="522"/>
      <c r="K239" s="522"/>
    </row>
    <row r="240" spans="1:11" s="521" customFormat="1" ht="12.75">
      <c r="A240" s="529"/>
      <c r="B240" s="529"/>
      <c r="C240" s="522"/>
      <c r="D240" s="522"/>
      <c r="E240" s="532"/>
      <c r="F240" s="532"/>
      <c r="G240" s="532"/>
      <c r="H240" s="532"/>
      <c r="I240" s="522"/>
      <c r="J240" s="522"/>
      <c r="K240" s="522"/>
    </row>
    <row r="241" spans="1:11" s="521" customFormat="1" ht="12.75">
      <c r="A241" s="529"/>
      <c r="B241" s="529"/>
      <c r="C241" s="522"/>
      <c r="D241" s="522"/>
      <c r="E241" s="532"/>
      <c r="F241" s="532"/>
      <c r="G241" s="532"/>
      <c r="H241" s="532"/>
      <c r="I241" s="522"/>
      <c r="J241" s="522"/>
      <c r="K241" s="522"/>
    </row>
    <row r="242" spans="1:11" s="521" customFormat="1" ht="12.75">
      <c r="A242" s="529"/>
      <c r="B242" s="529"/>
      <c r="C242" s="522"/>
      <c r="D242" s="522"/>
      <c r="E242" s="532"/>
      <c r="F242" s="532"/>
      <c r="G242" s="532"/>
      <c r="H242" s="532"/>
      <c r="I242" s="522"/>
      <c r="J242" s="522"/>
      <c r="K242" s="522"/>
    </row>
    <row r="243" spans="1:11" s="521" customFormat="1" ht="12.75">
      <c r="A243" s="529"/>
      <c r="B243" s="529"/>
      <c r="C243" s="522"/>
      <c r="D243" s="522"/>
      <c r="E243" s="532"/>
      <c r="F243" s="532"/>
      <c r="G243" s="532"/>
      <c r="H243" s="532"/>
      <c r="I243" s="522"/>
      <c r="J243" s="522"/>
      <c r="K243" s="522"/>
    </row>
    <row r="244" spans="1:11" s="521" customFormat="1" ht="12.75">
      <c r="A244" s="529"/>
      <c r="B244" s="529"/>
      <c r="C244" s="522"/>
      <c r="D244" s="522"/>
      <c r="E244" s="532"/>
      <c r="F244" s="532"/>
      <c r="G244" s="532"/>
      <c r="H244" s="532"/>
      <c r="I244" s="522"/>
      <c r="J244" s="522"/>
      <c r="K244" s="522"/>
    </row>
    <row r="245" spans="1:11" s="521" customFormat="1" ht="12.75">
      <c r="A245" s="529"/>
      <c r="B245" s="529"/>
      <c r="C245" s="522"/>
      <c r="D245" s="522"/>
      <c r="E245" s="532"/>
      <c r="F245" s="532"/>
      <c r="G245" s="532"/>
      <c r="H245" s="532"/>
      <c r="I245" s="522"/>
      <c r="J245" s="522"/>
      <c r="K245" s="522"/>
    </row>
    <row r="246" spans="1:11" s="521" customFormat="1" ht="12.75">
      <c r="A246" s="529"/>
      <c r="B246" s="529"/>
      <c r="C246" s="522"/>
      <c r="D246" s="522"/>
      <c r="E246" s="532"/>
      <c r="F246" s="532"/>
      <c r="G246" s="532"/>
      <c r="H246" s="532"/>
      <c r="I246" s="522"/>
      <c r="J246" s="522"/>
      <c r="K246" s="522"/>
    </row>
    <row r="247" spans="1:11" s="521" customFormat="1" ht="12.75">
      <c r="A247" s="529"/>
      <c r="B247" s="529"/>
      <c r="C247" s="522"/>
      <c r="D247" s="522"/>
      <c r="E247" s="532"/>
      <c r="F247" s="532"/>
      <c r="G247" s="532"/>
      <c r="H247" s="532"/>
      <c r="I247" s="522"/>
      <c r="J247" s="522"/>
      <c r="K247" s="522"/>
    </row>
    <row r="248" spans="1:11" s="521" customFormat="1" ht="12.75">
      <c r="A248" s="529"/>
      <c r="B248" s="529"/>
      <c r="C248" s="522"/>
      <c r="D248" s="522"/>
      <c r="E248" s="532"/>
      <c r="F248" s="532"/>
      <c r="G248" s="532"/>
      <c r="H248" s="532"/>
      <c r="I248" s="522"/>
      <c r="J248" s="522"/>
      <c r="K248" s="522"/>
    </row>
    <row r="249" spans="1:11" s="521" customFormat="1" ht="12.75">
      <c r="A249" s="529"/>
      <c r="B249" s="529"/>
      <c r="C249" s="522"/>
      <c r="D249" s="522"/>
      <c r="E249" s="532"/>
      <c r="F249" s="532"/>
      <c r="G249" s="532"/>
      <c r="H249" s="532"/>
      <c r="I249" s="522"/>
      <c r="J249" s="522"/>
      <c r="K249" s="522"/>
    </row>
    <row r="250" spans="1:11" s="521" customFormat="1" ht="12.75">
      <c r="A250" s="529"/>
      <c r="B250" s="529"/>
      <c r="C250" s="522"/>
      <c r="D250" s="522"/>
      <c r="E250" s="532"/>
      <c r="F250" s="532"/>
      <c r="G250" s="532"/>
      <c r="H250" s="532"/>
      <c r="I250" s="522"/>
      <c r="J250" s="522"/>
      <c r="K250" s="522"/>
    </row>
    <row r="251" spans="1:11" s="521" customFormat="1" ht="12.75">
      <c r="A251" s="529"/>
      <c r="B251" s="529"/>
      <c r="C251" s="522"/>
      <c r="D251" s="522"/>
      <c r="E251" s="532"/>
      <c r="F251" s="532"/>
      <c r="G251" s="532"/>
      <c r="H251" s="532"/>
      <c r="I251" s="522"/>
      <c r="J251" s="522"/>
      <c r="K251" s="522"/>
    </row>
    <row r="252" spans="1:11" s="521" customFormat="1" ht="12.75">
      <c r="A252" s="529"/>
      <c r="B252" s="529"/>
      <c r="C252" s="522"/>
      <c r="D252" s="522"/>
      <c r="E252" s="532"/>
      <c r="F252" s="532"/>
      <c r="G252" s="532"/>
      <c r="H252" s="532"/>
      <c r="I252" s="522"/>
      <c r="J252" s="522"/>
      <c r="K252" s="522"/>
    </row>
    <row r="253" spans="1:11" s="521" customFormat="1" ht="12.75">
      <c r="A253" s="529"/>
      <c r="B253" s="529"/>
      <c r="C253" s="522"/>
      <c r="D253" s="522"/>
      <c r="E253" s="532"/>
      <c r="F253" s="532"/>
      <c r="G253" s="532"/>
      <c r="H253" s="532"/>
      <c r="I253" s="522"/>
      <c r="J253" s="522"/>
      <c r="K253" s="522"/>
    </row>
    <row r="254" spans="1:11" s="521" customFormat="1" ht="12.75">
      <c r="A254" s="529"/>
      <c r="B254" s="529"/>
      <c r="C254" s="522"/>
      <c r="D254" s="522"/>
      <c r="E254" s="532"/>
      <c r="F254" s="532"/>
      <c r="G254" s="532"/>
      <c r="H254" s="532"/>
      <c r="I254" s="522"/>
      <c r="J254" s="522"/>
      <c r="K254" s="522"/>
    </row>
    <row r="255" spans="1:11" s="521" customFormat="1" ht="12.75">
      <c r="A255" s="529"/>
      <c r="B255" s="529"/>
      <c r="C255" s="522"/>
      <c r="D255" s="522"/>
      <c r="E255" s="532"/>
      <c r="F255" s="532"/>
      <c r="G255" s="532"/>
      <c r="H255" s="532"/>
      <c r="I255" s="522"/>
      <c r="J255" s="522"/>
      <c r="K255" s="522"/>
    </row>
    <row r="256" spans="1:11" s="521" customFormat="1" ht="12.75">
      <c r="A256" s="529"/>
      <c r="B256" s="529"/>
      <c r="C256" s="522"/>
      <c r="D256" s="522"/>
      <c r="E256" s="532"/>
      <c r="F256" s="532"/>
      <c r="G256" s="532"/>
      <c r="H256" s="532"/>
      <c r="I256" s="522"/>
      <c r="J256" s="522"/>
      <c r="K256" s="522"/>
    </row>
    <row r="257" spans="1:11" s="521" customFormat="1" ht="12.75">
      <c r="A257" s="529"/>
      <c r="B257" s="529"/>
      <c r="C257" s="522"/>
      <c r="D257" s="522"/>
      <c r="E257" s="532"/>
      <c r="F257" s="532"/>
      <c r="G257" s="532"/>
      <c r="H257" s="532"/>
      <c r="I257" s="522"/>
      <c r="J257" s="522"/>
      <c r="K257" s="522"/>
    </row>
    <row r="258" spans="1:11" s="521" customFormat="1" ht="12.75">
      <c r="A258" s="529"/>
      <c r="B258" s="529"/>
      <c r="C258" s="522"/>
      <c r="D258" s="522"/>
      <c r="E258" s="532"/>
      <c r="F258" s="532"/>
      <c r="G258" s="532"/>
      <c r="H258" s="532"/>
      <c r="I258" s="522"/>
      <c r="J258" s="522"/>
      <c r="K258" s="522"/>
    </row>
    <row r="259" spans="1:11" s="521" customFormat="1" ht="12.75">
      <c r="A259" s="529"/>
      <c r="B259" s="529"/>
      <c r="C259" s="522"/>
      <c r="D259" s="522"/>
      <c r="E259" s="532"/>
      <c r="F259" s="532"/>
      <c r="G259" s="532"/>
      <c r="H259" s="532"/>
      <c r="I259" s="522"/>
      <c r="J259" s="522"/>
      <c r="K259" s="522"/>
    </row>
    <row r="260" spans="1:11" s="521" customFormat="1" ht="12.75">
      <c r="A260" s="529"/>
      <c r="B260" s="529"/>
      <c r="C260" s="522"/>
      <c r="D260" s="522"/>
      <c r="E260" s="532"/>
      <c r="F260" s="532"/>
      <c r="G260" s="532"/>
      <c r="H260" s="532"/>
      <c r="I260" s="522"/>
      <c r="J260" s="522"/>
      <c r="K260" s="522"/>
    </row>
    <row r="261" spans="1:11" s="521" customFormat="1" ht="12.75">
      <c r="A261" s="529"/>
      <c r="B261" s="529"/>
      <c r="C261" s="522"/>
      <c r="D261" s="522"/>
      <c r="E261" s="532"/>
      <c r="F261" s="532"/>
      <c r="G261" s="532"/>
      <c r="H261" s="532"/>
      <c r="I261" s="522"/>
      <c r="J261" s="522"/>
      <c r="K261" s="522"/>
    </row>
    <row r="262" spans="1:11" s="521" customFormat="1" ht="12.75">
      <c r="A262" s="529"/>
      <c r="B262" s="529"/>
      <c r="C262" s="522"/>
      <c r="D262" s="522"/>
      <c r="E262" s="532"/>
      <c r="F262" s="532"/>
      <c r="G262" s="532"/>
      <c r="H262" s="532"/>
      <c r="I262" s="522"/>
      <c r="J262" s="522"/>
      <c r="K262" s="522"/>
    </row>
    <row r="263" spans="1:11" s="521" customFormat="1" ht="12.75">
      <c r="A263" s="529"/>
      <c r="B263" s="529"/>
      <c r="C263" s="522"/>
      <c r="D263" s="522"/>
      <c r="E263" s="532"/>
      <c r="F263" s="532"/>
      <c r="G263" s="532"/>
      <c r="H263" s="532"/>
      <c r="I263" s="522"/>
      <c r="J263" s="522"/>
      <c r="K263" s="522"/>
    </row>
    <row r="264" spans="1:11" s="521" customFormat="1" ht="12.75">
      <c r="A264" s="529"/>
      <c r="B264" s="529"/>
      <c r="C264" s="522"/>
      <c r="D264" s="522"/>
      <c r="E264" s="532"/>
      <c r="F264" s="532"/>
      <c r="G264" s="532"/>
      <c r="H264" s="532"/>
      <c r="I264" s="522"/>
      <c r="J264" s="522"/>
      <c r="K264" s="522"/>
    </row>
    <row r="265" spans="1:11" s="521" customFormat="1" ht="12.75">
      <c r="A265" s="529"/>
      <c r="B265" s="529"/>
      <c r="C265" s="522"/>
      <c r="D265" s="522"/>
      <c r="E265" s="532"/>
      <c r="F265" s="532"/>
      <c r="G265" s="532"/>
      <c r="H265" s="532"/>
      <c r="I265" s="522"/>
      <c r="J265" s="522"/>
      <c r="K265" s="522"/>
    </row>
    <row r="266" spans="1:11" s="521" customFormat="1" ht="12.75">
      <c r="A266" s="529"/>
      <c r="B266" s="529"/>
      <c r="C266" s="522"/>
      <c r="D266" s="522"/>
      <c r="E266" s="532"/>
      <c r="F266" s="532"/>
      <c r="G266" s="532"/>
      <c r="H266" s="532"/>
      <c r="I266" s="522"/>
      <c r="J266" s="522"/>
      <c r="K266" s="522"/>
    </row>
    <row r="267" spans="1:11" s="521" customFormat="1" ht="12.75">
      <c r="A267" s="529"/>
      <c r="B267" s="529"/>
      <c r="C267" s="522"/>
      <c r="D267" s="522"/>
      <c r="E267" s="532"/>
      <c r="F267" s="532"/>
      <c r="G267" s="532"/>
      <c r="H267" s="532"/>
      <c r="I267" s="522"/>
      <c r="J267" s="522"/>
      <c r="K267" s="522"/>
    </row>
    <row r="268" spans="1:11" s="521" customFormat="1" ht="12.75">
      <c r="A268" s="529"/>
      <c r="B268" s="529"/>
      <c r="C268" s="522"/>
      <c r="D268" s="522"/>
      <c r="E268" s="532"/>
      <c r="F268" s="532"/>
      <c r="G268" s="532"/>
      <c r="H268" s="532"/>
      <c r="I268" s="522"/>
      <c r="J268" s="522"/>
      <c r="K268" s="522"/>
    </row>
    <row r="269" spans="1:11" s="521" customFormat="1" ht="12.75">
      <c r="A269" s="529"/>
      <c r="B269" s="529"/>
      <c r="C269" s="522"/>
      <c r="D269" s="522"/>
      <c r="E269" s="532"/>
      <c r="F269" s="532"/>
      <c r="G269" s="532"/>
      <c r="H269" s="532"/>
      <c r="I269" s="522"/>
      <c r="J269" s="522"/>
      <c r="K269" s="522"/>
    </row>
    <row r="270" spans="1:11" s="521" customFormat="1" ht="12.75">
      <c r="A270" s="529"/>
      <c r="B270" s="529"/>
      <c r="C270" s="522"/>
      <c r="D270" s="522"/>
      <c r="E270" s="532"/>
      <c r="F270" s="532"/>
      <c r="G270" s="532"/>
      <c r="H270" s="532"/>
      <c r="I270" s="522"/>
      <c r="J270" s="522"/>
      <c r="K270" s="522"/>
    </row>
    <row r="271" spans="1:11" s="521" customFormat="1" ht="12.75">
      <c r="A271" s="529"/>
      <c r="B271" s="529"/>
      <c r="C271" s="522"/>
      <c r="D271" s="522"/>
      <c r="E271" s="532"/>
      <c r="F271" s="532"/>
      <c r="G271" s="532"/>
      <c r="H271" s="532"/>
      <c r="I271" s="522"/>
      <c r="J271" s="522"/>
      <c r="K271" s="522"/>
    </row>
    <row r="272" spans="1:11" s="521" customFormat="1" ht="12.75">
      <c r="A272" s="529"/>
      <c r="B272" s="529"/>
      <c r="C272" s="522"/>
      <c r="D272" s="522"/>
      <c r="E272" s="532"/>
      <c r="F272" s="532"/>
      <c r="G272" s="532"/>
      <c r="H272" s="532"/>
      <c r="I272" s="522"/>
      <c r="J272" s="522"/>
      <c r="K272" s="522"/>
    </row>
    <row r="273" spans="1:11" s="521" customFormat="1" ht="12.75">
      <c r="A273" s="529"/>
      <c r="B273" s="529"/>
      <c r="C273" s="522"/>
      <c r="D273" s="522"/>
      <c r="E273" s="532"/>
      <c r="F273" s="532"/>
      <c r="G273" s="532"/>
      <c r="H273" s="532"/>
      <c r="I273" s="522"/>
      <c r="J273" s="522"/>
      <c r="K273" s="522"/>
    </row>
    <row r="274" spans="1:11" s="521" customFormat="1" ht="12.75">
      <c r="A274" s="529"/>
      <c r="B274" s="529"/>
      <c r="C274" s="522"/>
      <c r="D274" s="522"/>
      <c r="E274" s="532"/>
      <c r="F274" s="532"/>
      <c r="G274" s="532"/>
      <c r="H274" s="532"/>
      <c r="I274" s="522"/>
      <c r="J274" s="522"/>
      <c r="K274" s="522"/>
    </row>
    <row r="275" spans="1:11" s="521" customFormat="1" ht="12.75">
      <c r="A275" s="529"/>
      <c r="B275" s="529"/>
      <c r="C275" s="522"/>
      <c r="D275" s="522"/>
      <c r="E275" s="532"/>
      <c r="F275" s="532"/>
      <c r="G275" s="532"/>
      <c r="H275" s="532"/>
      <c r="I275" s="522"/>
      <c r="J275" s="522"/>
      <c r="K275" s="522"/>
    </row>
    <row r="276" spans="1:11" s="521" customFormat="1" ht="12.75">
      <c r="A276" s="529"/>
      <c r="B276" s="529"/>
      <c r="C276" s="522"/>
      <c r="D276" s="522"/>
      <c r="E276" s="532"/>
      <c r="F276" s="532"/>
      <c r="G276" s="532"/>
      <c r="H276" s="532"/>
      <c r="I276" s="522"/>
      <c r="J276" s="522"/>
      <c r="K276" s="522"/>
    </row>
    <row r="277" spans="1:11" s="521" customFormat="1" ht="12.75">
      <c r="A277" s="529"/>
      <c r="B277" s="529"/>
      <c r="C277" s="522"/>
      <c r="D277" s="522"/>
      <c r="E277" s="532"/>
      <c r="F277" s="532"/>
      <c r="G277" s="532"/>
      <c r="H277" s="532"/>
      <c r="I277" s="522"/>
      <c r="J277" s="522"/>
      <c r="K277" s="522"/>
    </row>
    <row r="278" spans="1:11" s="521" customFormat="1" ht="12.75">
      <c r="A278" s="529"/>
      <c r="B278" s="529"/>
      <c r="C278" s="522"/>
      <c r="D278" s="522"/>
      <c r="E278" s="532"/>
      <c r="F278" s="532"/>
      <c r="G278" s="532"/>
      <c r="H278" s="532"/>
      <c r="I278" s="522"/>
      <c r="J278" s="522"/>
      <c r="K278" s="522"/>
    </row>
    <row r="279" spans="1:11" s="521" customFormat="1" ht="12.75">
      <c r="A279" s="529"/>
      <c r="B279" s="529"/>
      <c r="C279" s="522"/>
      <c r="D279" s="522"/>
      <c r="E279" s="532"/>
      <c r="F279" s="532"/>
      <c r="G279" s="532"/>
      <c r="H279" s="532"/>
      <c r="I279" s="522"/>
      <c r="J279" s="522"/>
      <c r="K279" s="522"/>
    </row>
    <row r="280" spans="1:11" s="521" customFormat="1" ht="12.75">
      <c r="A280" s="529"/>
      <c r="B280" s="529"/>
      <c r="C280" s="522"/>
      <c r="D280" s="522"/>
      <c r="E280" s="532"/>
      <c r="F280" s="532"/>
      <c r="G280" s="532"/>
      <c r="H280" s="532"/>
      <c r="I280" s="522"/>
      <c r="J280" s="522"/>
      <c r="K280" s="522"/>
    </row>
    <row r="281" spans="1:11" s="521" customFormat="1" ht="12.75">
      <c r="A281" s="529"/>
      <c r="B281" s="529"/>
      <c r="C281" s="522"/>
      <c r="D281" s="522"/>
      <c r="E281" s="532"/>
      <c r="F281" s="532"/>
      <c r="G281" s="532"/>
      <c r="H281" s="532"/>
      <c r="I281" s="522"/>
      <c r="J281" s="522"/>
      <c r="K281" s="522"/>
    </row>
    <row r="282" spans="1:11" s="521" customFormat="1" ht="12.75">
      <c r="A282" s="529"/>
      <c r="B282" s="529"/>
      <c r="C282" s="522"/>
      <c r="D282" s="522"/>
      <c r="E282" s="532"/>
      <c r="F282" s="532"/>
      <c r="G282" s="532"/>
      <c r="H282" s="532"/>
      <c r="I282" s="522"/>
      <c r="J282" s="522"/>
      <c r="K282" s="522"/>
    </row>
    <row r="283" spans="1:11" s="521" customFormat="1" ht="12.75">
      <c r="A283" s="529"/>
      <c r="B283" s="529"/>
      <c r="C283" s="522"/>
      <c r="D283" s="522"/>
      <c r="E283" s="532"/>
      <c r="F283" s="532"/>
      <c r="G283" s="532"/>
      <c r="H283" s="532"/>
      <c r="I283" s="522"/>
      <c r="J283" s="522"/>
      <c r="K283" s="522"/>
    </row>
    <row r="284" spans="1:11" s="521" customFormat="1" ht="12.75">
      <c r="A284" s="529"/>
      <c r="B284" s="529"/>
      <c r="C284" s="522"/>
      <c r="D284" s="522"/>
      <c r="E284" s="532"/>
      <c r="F284" s="532"/>
      <c r="G284" s="532"/>
      <c r="H284" s="532"/>
      <c r="I284" s="522"/>
      <c r="J284" s="522"/>
      <c r="K284" s="522"/>
    </row>
    <row r="285" spans="1:11" s="521" customFormat="1" ht="12.75">
      <c r="A285" s="529"/>
      <c r="B285" s="529"/>
      <c r="C285" s="522"/>
      <c r="D285" s="522"/>
      <c r="E285" s="532"/>
      <c r="F285" s="532"/>
      <c r="G285" s="532"/>
      <c r="H285" s="532"/>
      <c r="I285" s="522"/>
      <c r="J285" s="522"/>
      <c r="K285" s="522"/>
    </row>
    <row r="286" spans="1:11" s="521" customFormat="1" ht="12.75">
      <c r="A286" s="529"/>
      <c r="B286" s="529"/>
      <c r="C286" s="522"/>
      <c r="D286" s="522"/>
      <c r="E286" s="532"/>
      <c r="F286" s="532"/>
      <c r="G286" s="532"/>
      <c r="H286" s="532"/>
      <c r="I286" s="522"/>
      <c r="J286" s="522"/>
      <c r="K286" s="522"/>
    </row>
    <row r="287" spans="1:11" s="521" customFormat="1" ht="12.75">
      <c r="A287" s="529"/>
      <c r="B287" s="529"/>
      <c r="C287" s="522"/>
      <c r="D287" s="522"/>
      <c r="E287" s="532"/>
      <c r="F287" s="532"/>
      <c r="G287" s="532"/>
      <c r="H287" s="532"/>
      <c r="I287" s="522"/>
      <c r="J287" s="522"/>
      <c r="K287" s="522"/>
    </row>
    <row r="288" spans="1:11" s="521" customFormat="1" ht="12.75">
      <c r="A288" s="529"/>
      <c r="B288" s="529"/>
      <c r="C288" s="522"/>
      <c r="D288" s="522"/>
      <c r="E288" s="532"/>
      <c r="F288" s="532"/>
      <c r="G288" s="532"/>
      <c r="H288" s="532"/>
      <c r="I288" s="522"/>
      <c r="J288" s="522"/>
      <c r="K288" s="522"/>
    </row>
    <row r="289" spans="1:11" s="521" customFormat="1" ht="12.75">
      <c r="A289" s="529"/>
      <c r="B289" s="529"/>
      <c r="C289" s="522"/>
      <c r="D289" s="522"/>
      <c r="E289" s="532"/>
      <c r="F289" s="532"/>
      <c r="G289" s="532"/>
      <c r="H289" s="532"/>
      <c r="I289" s="522"/>
      <c r="J289" s="522"/>
      <c r="K289" s="522"/>
    </row>
    <row r="290" spans="1:11" s="521" customFormat="1" ht="12.75">
      <c r="A290" s="529"/>
      <c r="B290" s="529"/>
      <c r="C290" s="522"/>
      <c r="D290" s="522"/>
      <c r="E290" s="532"/>
      <c r="F290" s="532"/>
      <c r="G290" s="532"/>
      <c r="H290" s="532"/>
      <c r="I290" s="522"/>
      <c r="J290" s="522"/>
      <c r="K290" s="522"/>
    </row>
    <row r="291" spans="1:11" s="521" customFormat="1" ht="12.75">
      <c r="A291" s="529"/>
      <c r="B291" s="529"/>
      <c r="C291" s="522"/>
      <c r="D291" s="522"/>
      <c r="E291" s="532"/>
      <c r="F291" s="532"/>
      <c r="G291" s="532"/>
      <c r="H291" s="532"/>
      <c r="I291" s="522"/>
      <c r="J291" s="522"/>
      <c r="K291" s="522"/>
    </row>
    <row r="292" spans="1:11" s="521" customFormat="1" ht="12.75">
      <c r="A292" s="529"/>
      <c r="B292" s="529"/>
      <c r="C292" s="522"/>
      <c r="D292" s="522"/>
      <c r="E292" s="532"/>
      <c r="F292" s="532"/>
      <c r="G292" s="532"/>
      <c r="H292" s="532"/>
      <c r="I292" s="522"/>
      <c r="J292" s="522"/>
      <c r="K292" s="522"/>
    </row>
    <row r="293" spans="1:11" s="521" customFormat="1" ht="12.75">
      <c r="A293" s="529"/>
      <c r="B293" s="529"/>
      <c r="C293" s="522"/>
      <c r="D293" s="522"/>
      <c r="E293" s="532"/>
      <c r="F293" s="532"/>
      <c r="G293" s="532"/>
      <c r="H293" s="532"/>
      <c r="I293" s="522"/>
      <c r="J293" s="522"/>
      <c r="K293" s="522"/>
    </row>
    <row r="294" spans="1:11" s="521" customFormat="1" ht="12.75">
      <c r="A294" s="529"/>
      <c r="B294" s="529"/>
      <c r="C294" s="522"/>
      <c r="D294" s="522"/>
      <c r="E294" s="532"/>
      <c r="F294" s="532"/>
      <c r="G294" s="532"/>
      <c r="H294" s="532"/>
      <c r="I294" s="522"/>
      <c r="J294" s="522"/>
      <c r="K294" s="522"/>
    </row>
    <row r="295" spans="1:11" s="521" customFormat="1" ht="12.75">
      <c r="A295" s="529"/>
      <c r="B295" s="529"/>
      <c r="C295" s="522"/>
      <c r="D295" s="522"/>
      <c r="E295" s="532"/>
      <c r="F295" s="532"/>
      <c r="G295" s="532"/>
      <c r="H295" s="532"/>
      <c r="I295" s="522"/>
      <c r="J295" s="522"/>
      <c r="K295" s="522"/>
    </row>
    <row r="296" spans="1:11" s="521" customFormat="1" ht="12.75">
      <c r="A296" s="529"/>
      <c r="B296" s="529"/>
      <c r="C296" s="522"/>
      <c r="D296" s="522"/>
      <c r="E296" s="532"/>
      <c r="F296" s="532"/>
      <c r="G296" s="532"/>
      <c r="H296" s="532"/>
      <c r="I296" s="522"/>
      <c r="J296" s="522"/>
      <c r="K296" s="522"/>
    </row>
    <row r="297" spans="1:11" s="521" customFormat="1" ht="12.75">
      <c r="A297" s="529"/>
      <c r="B297" s="529"/>
      <c r="C297" s="522"/>
      <c r="D297" s="522"/>
      <c r="E297" s="532"/>
      <c r="F297" s="532"/>
      <c r="G297" s="532"/>
      <c r="H297" s="532"/>
      <c r="I297" s="522"/>
      <c r="J297" s="522"/>
      <c r="K297" s="522"/>
    </row>
    <row r="298" spans="1:11" s="521" customFormat="1" ht="12.75">
      <c r="A298" s="529"/>
      <c r="B298" s="529"/>
      <c r="C298" s="522"/>
      <c r="D298" s="522"/>
      <c r="E298" s="532"/>
      <c r="F298" s="532"/>
      <c r="G298" s="532"/>
      <c r="H298" s="532"/>
      <c r="I298" s="522"/>
      <c r="J298" s="522"/>
      <c r="K298" s="522"/>
    </row>
    <row r="299" spans="1:11" s="521" customFormat="1" ht="12.75">
      <c r="A299" s="529"/>
      <c r="B299" s="529"/>
      <c r="C299" s="522"/>
      <c r="D299" s="522"/>
      <c r="E299" s="532"/>
      <c r="F299" s="532"/>
      <c r="G299" s="532"/>
      <c r="H299" s="532"/>
      <c r="I299" s="522"/>
      <c r="J299" s="522"/>
      <c r="K299" s="522"/>
    </row>
    <row r="300" spans="1:11" s="521" customFormat="1" ht="12.75">
      <c r="A300" s="529"/>
      <c r="B300" s="529"/>
      <c r="C300" s="522"/>
      <c r="D300" s="522"/>
      <c r="E300" s="532"/>
      <c r="F300" s="532"/>
      <c r="G300" s="532"/>
      <c r="H300" s="532"/>
      <c r="I300" s="522"/>
      <c r="J300" s="522"/>
      <c r="K300" s="522"/>
    </row>
    <row r="301" spans="1:11" s="521" customFormat="1" ht="12.75">
      <c r="A301" s="529"/>
      <c r="B301" s="529"/>
      <c r="C301" s="522"/>
      <c r="D301" s="522"/>
      <c r="E301" s="532"/>
      <c r="F301" s="532"/>
      <c r="G301" s="532"/>
      <c r="H301" s="532"/>
      <c r="I301" s="522"/>
      <c r="J301" s="522"/>
      <c r="K301" s="522"/>
    </row>
    <row r="302" spans="1:11" s="521" customFormat="1" ht="12.75">
      <c r="A302" s="529"/>
      <c r="B302" s="529"/>
      <c r="C302" s="522"/>
      <c r="D302" s="522"/>
      <c r="E302" s="532"/>
      <c r="F302" s="532"/>
      <c r="G302" s="532"/>
      <c r="H302" s="532"/>
      <c r="I302" s="522"/>
      <c r="J302" s="522"/>
      <c r="K302" s="522"/>
    </row>
    <row r="303" spans="1:11" s="521" customFormat="1" ht="12.75">
      <c r="A303" s="529"/>
      <c r="B303" s="529"/>
      <c r="C303" s="522"/>
      <c r="D303" s="522"/>
      <c r="E303" s="532"/>
      <c r="F303" s="532"/>
      <c r="G303" s="532"/>
      <c r="H303" s="532"/>
      <c r="I303" s="522"/>
      <c r="J303" s="522"/>
      <c r="K303" s="522"/>
    </row>
    <row r="304" spans="1:11" s="521" customFormat="1" ht="12.75">
      <c r="A304" s="529"/>
      <c r="B304" s="529"/>
      <c r="C304" s="522"/>
      <c r="D304" s="522"/>
      <c r="E304" s="532"/>
      <c r="F304" s="532"/>
      <c r="G304" s="532"/>
      <c r="H304" s="532"/>
      <c r="I304" s="522"/>
      <c r="J304" s="522"/>
      <c r="K304" s="522"/>
    </row>
    <row r="305" spans="1:11" s="521" customFormat="1" ht="12.75">
      <c r="A305" s="529"/>
      <c r="B305" s="529"/>
      <c r="C305" s="522"/>
      <c r="D305" s="522"/>
      <c r="E305" s="532"/>
      <c r="F305" s="532"/>
      <c r="G305" s="532"/>
      <c r="H305" s="532"/>
      <c r="I305" s="522"/>
      <c r="J305" s="522"/>
      <c r="K305" s="522"/>
    </row>
    <row r="306" spans="1:11" s="521" customFormat="1" ht="12.75">
      <c r="A306" s="529"/>
      <c r="B306" s="529"/>
      <c r="C306" s="522"/>
      <c r="D306" s="522"/>
      <c r="E306" s="532"/>
      <c r="F306" s="532"/>
      <c r="G306" s="532"/>
      <c r="H306" s="532"/>
      <c r="I306" s="522"/>
      <c r="J306" s="522"/>
      <c r="K306" s="522"/>
    </row>
    <row r="307" spans="1:11" s="521" customFormat="1" ht="12.75">
      <c r="A307" s="529"/>
      <c r="B307" s="529"/>
      <c r="C307" s="522"/>
      <c r="D307" s="522"/>
      <c r="E307" s="532"/>
      <c r="F307" s="532"/>
      <c r="G307" s="532"/>
      <c r="H307" s="532"/>
      <c r="I307" s="522"/>
      <c r="J307" s="522"/>
      <c r="K307" s="522"/>
    </row>
    <row r="308" spans="1:11" s="521" customFormat="1" ht="12.75">
      <c r="A308" s="529"/>
      <c r="B308" s="529"/>
      <c r="C308" s="522"/>
      <c r="D308" s="522"/>
      <c r="E308" s="532"/>
      <c r="F308" s="532"/>
      <c r="G308" s="532"/>
      <c r="H308" s="532"/>
      <c r="I308" s="522"/>
      <c r="J308" s="522"/>
      <c r="K308" s="522"/>
    </row>
    <row r="309" spans="1:11" s="521" customFormat="1" ht="12.75">
      <c r="A309" s="529"/>
      <c r="B309" s="529"/>
      <c r="C309" s="522"/>
      <c r="D309" s="522"/>
      <c r="E309" s="532"/>
      <c r="F309" s="532"/>
      <c r="G309" s="532"/>
      <c r="H309" s="532"/>
      <c r="I309" s="522"/>
      <c r="J309" s="522"/>
      <c r="K309" s="522"/>
    </row>
    <row r="310" spans="1:11" s="521" customFormat="1" ht="12.75">
      <c r="A310" s="529"/>
      <c r="B310" s="529"/>
      <c r="C310" s="522"/>
      <c r="D310" s="522"/>
      <c r="E310" s="532"/>
      <c r="F310" s="532"/>
      <c r="G310" s="532"/>
      <c r="H310" s="532"/>
      <c r="I310" s="522"/>
      <c r="J310" s="522"/>
      <c r="K310" s="522"/>
    </row>
    <row r="311" spans="1:11" s="521" customFormat="1" ht="12.75">
      <c r="A311" s="529"/>
      <c r="B311" s="529"/>
      <c r="C311" s="522"/>
      <c r="D311" s="522"/>
      <c r="E311" s="532"/>
      <c r="F311" s="532"/>
      <c r="G311" s="532"/>
      <c r="H311" s="532"/>
      <c r="I311" s="522"/>
      <c r="J311" s="522"/>
      <c r="K311" s="522"/>
    </row>
    <row r="312" spans="1:11" s="521" customFormat="1" ht="12.75">
      <c r="A312" s="529"/>
      <c r="B312" s="529"/>
      <c r="C312" s="522"/>
      <c r="D312" s="522"/>
      <c r="E312" s="532"/>
      <c r="F312" s="532"/>
      <c r="G312" s="532"/>
      <c r="H312" s="532"/>
      <c r="I312" s="522"/>
      <c r="J312" s="522"/>
      <c r="K312" s="522"/>
    </row>
    <row r="313" spans="1:11" s="521" customFormat="1" ht="12.75">
      <c r="A313" s="529"/>
      <c r="B313" s="529"/>
      <c r="C313" s="522"/>
      <c r="D313" s="522"/>
      <c r="E313" s="532"/>
      <c r="F313" s="532"/>
      <c r="G313" s="532"/>
      <c r="H313" s="532"/>
      <c r="I313" s="522"/>
      <c r="J313" s="522"/>
      <c r="K313" s="522"/>
    </row>
    <row r="314" spans="1:11" s="521" customFormat="1" ht="12.75">
      <c r="A314" s="529"/>
      <c r="B314" s="529"/>
      <c r="C314" s="522"/>
      <c r="D314" s="522"/>
      <c r="E314" s="532"/>
      <c r="F314" s="532"/>
      <c r="G314" s="532"/>
      <c r="H314" s="532"/>
      <c r="I314" s="522"/>
      <c r="J314" s="522"/>
      <c r="K314" s="522"/>
    </row>
    <row r="315" spans="1:11" s="521" customFormat="1" ht="12.75">
      <c r="A315" s="529"/>
      <c r="B315" s="529"/>
      <c r="C315" s="522"/>
      <c r="D315" s="522"/>
      <c r="E315" s="532"/>
      <c r="F315" s="532"/>
      <c r="G315" s="532"/>
      <c r="H315" s="532"/>
      <c r="I315" s="522"/>
      <c r="J315" s="522"/>
      <c r="K315" s="522"/>
    </row>
    <row r="316" spans="1:11" s="521" customFormat="1" ht="12.75">
      <c r="A316" s="529"/>
      <c r="B316" s="529"/>
      <c r="C316" s="522"/>
      <c r="D316" s="522"/>
      <c r="E316" s="532"/>
      <c r="F316" s="532"/>
      <c r="G316" s="532"/>
      <c r="H316" s="532"/>
      <c r="I316" s="522"/>
      <c r="J316" s="522"/>
      <c r="K316" s="522"/>
    </row>
    <row r="317" spans="1:11" s="521" customFormat="1" ht="12.75">
      <c r="A317" s="529"/>
      <c r="B317" s="529"/>
      <c r="C317" s="522"/>
      <c r="D317" s="522"/>
      <c r="E317" s="532"/>
      <c r="F317" s="532"/>
      <c r="G317" s="532"/>
      <c r="H317" s="532"/>
      <c r="I317" s="522"/>
      <c r="J317" s="522"/>
      <c r="K317" s="522"/>
    </row>
    <row r="318" spans="1:11" s="521" customFormat="1" ht="12.75">
      <c r="A318" s="529"/>
      <c r="B318" s="529"/>
      <c r="C318" s="522"/>
      <c r="D318" s="522"/>
      <c r="E318" s="532"/>
      <c r="F318" s="532"/>
      <c r="G318" s="532"/>
      <c r="H318" s="532"/>
      <c r="I318" s="522"/>
      <c r="J318" s="522"/>
      <c r="K318" s="522"/>
    </row>
    <row r="319" spans="1:11" s="521" customFormat="1" ht="12.75">
      <c r="A319" s="529"/>
      <c r="B319" s="529"/>
      <c r="C319" s="522"/>
      <c r="D319" s="522"/>
      <c r="E319" s="532"/>
      <c r="F319" s="532"/>
      <c r="G319" s="532"/>
      <c r="H319" s="532"/>
      <c r="I319" s="522"/>
      <c r="J319" s="522"/>
      <c r="K319" s="522"/>
    </row>
    <row r="320" spans="1:11" s="521" customFormat="1" ht="12.75">
      <c r="A320" s="529"/>
      <c r="B320" s="529"/>
      <c r="C320" s="522"/>
      <c r="D320" s="522"/>
      <c r="E320" s="532"/>
      <c r="F320" s="532"/>
      <c r="G320" s="532"/>
      <c r="H320" s="532"/>
      <c r="I320" s="522"/>
      <c r="J320" s="522"/>
      <c r="K320" s="522"/>
    </row>
    <row r="321" spans="1:11" s="521" customFormat="1" ht="12.75">
      <c r="A321" s="529"/>
      <c r="B321" s="529"/>
      <c r="C321" s="522"/>
      <c r="D321" s="522"/>
      <c r="E321" s="532"/>
      <c r="F321" s="532"/>
      <c r="G321" s="532"/>
      <c r="H321" s="532"/>
      <c r="I321" s="522"/>
      <c r="J321" s="522"/>
      <c r="K321" s="522"/>
    </row>
    <row r="322" spans="1:11" s="521" customFormat="1" ht="12.75">
      <c r="A322" s="529"/>
      <c r="B322" s="529"/>
      <c r="C322" s="522"/>
      <c r="D322" s="522"/>
      <c r="E322" s="532"/>
      <c r="F322" s="532"/>
      <c r="G322" s="532"/>
      <c r="H322" s="532"/>
      <c r="I322" s="522"/>
      <c r="J322" s="522"/>
      <c r="K322" s="522"/>
    </row>
    <row r="323" spans="1:11" s="521" customFormat="1" ht="12.75">
      <c r="A323" s="529"/>
      <c r="B323" s="529"/>
      <c r="C323" s="522"/>
      <c r="D323" s="522"/>
      <c r="E323" s="532"/>
      <c r="F323" s="532"/>
      <c r="G323" s="532"/>
      <c r="H323" s="532"/>
      <c r="I323" s="522"/>
      <c r="J323" s="522"/>
      <c r="K323" s="522"/>
    </row>
    <row r="324" spans="1:11" s="521" customFormat="1" ht="12.75">
      <c r="A324" s="529"/>
      <c r="B324" s="529"/>
      <c r="C324" s="522"/>
      <c r="D324" s="522"/>
      <c r="E324" s="532"/>
      <c r="F324" s="532"/>
      <c r="G324" s="532"/>
      <c r="H324" s="532"/>
      <c r="I324" s="522"/>
      <c r="J324" s="522"/>
      <c r="K324" s="522"/>
    </row>
    <row r="325" spans="1:11" s="521" customFormat="1" ht="12.75">
      <c r="A325" s="529"/>
      <c r="B325" s="529"/>
      <c r="C325" s="522"/>
      <c r="D325" s="522"/>
      <c r="E325" s="532"/>
      <c r="F325" s="532"/>
      <c r="G325" s="532"/>
      <c r="H325" s="532"/>
      <c r="I325" s="522"/>
      <c r="J325" s="522"/>
      <c r="K325" s="522"/>
    </row>
    <row r="326" spans="1:11" s="521" customFormat="1" ht="12.75">
      <c r="A326" s="529"/>
      <c r="B326" s="529"/>
      <c r="C326" s="522"/>
      <c r="D326" s="522"/>
      <c r="E326" s="532"/>
      <c r="F326" s="532"/>
      <c r="G326" s="532"/>
      <c r="H326" s="532"/>
      <c r="I326" s="522"/>
      <c r="J326" s="522"/>
      <c r="K326" s="522"/>
    </row>
    <row r="327" spans="1:11" s="521" customFormat="1" ht="12.75">
      <c r="A327" s="529"/>
      <c r="B327" s="529"/>
      <c r="C327" s="522"/>
      <c r="D327" s="522"/>
      <c r="E327" s="532"/>
      <c r="F327" s="532"/>
      <c r="G327" s="532"/>
      <c r="H327" s="532"/>
      <c r="I327" s="522"/>
      <c r="J327" s="522"/>
      <c r="K327" s="522"/>
    </row>
    <row r="328" spans="1:11" s="521" customFormat="1" ht="12.75">
      <c r="A328" s="529"/>
      <c r="B328" s="529"/>
      <c r="C328" s="522"/>
      <c r="D328" s="522"/>
      <c r="E328" s="532"/>
      <c r="F328" s="532"/>
      <c r="G328" s="532"/>
      <c r="H328" s="532"/>
      <c r="I328" s="522"/>
      <c r="J328" s="522"/>
      <c r="K328" s="522"/>
    </row>
    <row r="329" spans="1:11" s="521" customFormat="1" ht="12.75">
      <c r="A329" s="529"/>
      <c r="B329" s="529"/>
      <c r="C329" s="522"/>
      <c r="D329" s="522"/>
      <c r="E329" s="532"/>
      <c r="F329" s="532"/>
      <c r="G329" s="532"/>
      <c r="H329" s="532"/>
      <c r="I329" s="522"/>
      <c r="J329" s="522"/>
      <c r="K329" s="522"/>
    </row>
    <row r="330" spans="1:11" s="521" customFormat="1" ht="12.75">
      <c r="A330" s="529"/>
      <c r="B330" s="529"/>
      <c r="C330" s="522"/>
      <c r="D330" s="522"/>
      <c r="E330" s="532"/>
      <c r="F330" s="532"/>
      <c r="G330" s="532"/>
      <c r="H330" s="532"/>
      <c r="I330" s="522"/>
      <c r="J330" s="522"/>
      <c r="K330" s="522"/>
    </row>
    <row r="331" spans="1:11" s="521" customFormat="1" ht="12.75">
      <c r="A331" s="529"/>
      <c r="B331" s="529"/>
      <c r="C331" s="522"/>
      <c r="D331" s="522"/>
      <c r="E331" s="532"/>
      <c r="F331" s="532"/>
      <c r="G331" s="532"/>
      <c r="H331" s="532"/>
      <c r="I331" s="522"/>
      <c r="J331" s="522"/>
      <c r="K331" s="522"/>
    </row>
    <row r="332" spans="1:11" s="521" customFormat="1" ht="12.75">
      <c r="A332" s="529"/>
      <c r="B332" s="529"/>
      <c r="C332" s="522"/>
      <c r="D332" s="522"/>
      <c r="E332" s="532"/>
      <c r="F332" s="532"/>
      <c r="G332" s="532"/>
      <c r="H332" s="532"/>
      <c r="I332" s="522"/>
      <c r="J332" s="522"/>
      <c r="K332" s="522"/>
    </row>
    <row r="333" spans="1:11" s="521" customFormat="1" ht="12.75">
      <c r="A333" s="529"/>
      <c r="B333" s="529"/>
      <c r="C333" s="522"/>
      <c r="D333" s="522"/>
      <c r="E333" s="532"/>
      <c r="F333" s="532"/>
      <c r="G333" s="532"/>
      <c r="H333" s="532"/>
      <c r="I333" s="522"/>
      <c r="J333" s="522"/>
      <c r="K333" s="522"/>
    </row>
    <row r="334" spans="1:11" s="521" customFormat="1" ht="12.75">
      <c r="A334" s="529"/>
      <c r="B334" s="529"/>
      <c r="C334" s="522"/>
      <c r="D334" s="522"/>
      <c r="E334" s="532"/>
      <c r="F334" s="532"/>
      <c r="G334" s="532"/>
      <c r="H334" s="532"/>
      <c r="I334" s="522"/>
      <c r="J334" s="522"/>
      <c r="K334" s="522"/>
    </row>
    <row r="335" spans="1:11" s="521" customFormat="1" ht="12.75">
      <c r="A335" s="529"/>
      <c r="B335" s="529"/>
      <c r="C335" s="522"/>
      <c r="D335" s="522"/>
      <c r="E335" s="532"/>
      <c r="F335" s="532"/>
      <c r="G335" s="532"/>
      <c r="H335" s="532"/>
      <c r="I335" s="522"/>
      <c r="J335" s="522"/>
      <c r="K335" s="522"/>
    </row>
    <row r="336" spans="1:11" s="521" customFormat="1" ht="12.75">
      <c r="A336" s="529"/>
      <c r="B336" s="529"/>
      <c r="C336" s="522"/>
      <c r="D336" s="522"/>
      <c r="E336" s="532"/>
      <c r="F336" s="532"/>
      <c r="G336" s="532"/>
      <c r="H336" s="532"/>
      <c r="I336" s="522"/>
      <c r="J336" s="522"/>
      <c r="K336" s="522"/>
    </row>
    <row r="337" spans="1:11" s="521" customFormat="1" ht="12.75">
      <c r="A337" s="529"/>
      <c r="B337" s="529"/>
      <c r="C337" s="522"/>
      <c r="D337" s="522"/>
      <c r="E337" s="532"/>
      <c r="F337" s="532"/>
      <c r="G337" s="532"/>
      <c r="H337" s="532"/>
      <c r="I337" s="522"/>
      <c r="J337" s="522"/>
      <c r="K337" s="522"/>
    </row>
    <row r="338" spans="1:11" s="521" customFormat="1" ht="12.75">
      <c r="A338" s="529"/>
      <c r="B338" s="529"/>
      <c r="C338" s="522"/>
      <c r="D338" s="522"/>
      <c r="E338" s="532"/>
      <c r="F338" s="532"/>
      <c r="G338" s="532"/>
      <c r="H338" s="532"/>
      <c r="I338" s="522"/>
      <c r="J338" s="522"/>
      <c r="K338" s="522"/>
    </row>
    <row r="339" spans="1:11" s="521" customFormat="1" ht="12.75">
      <c r="A339" s="529"/>
      <c r="B339" s="529"/>
      <c r="C339" s="522"/>
      <c r="D339" s="522"/>
      <c r="E339" s="532"/>
      <c r="F339" s="532"/>
      <c r="G339" s="532"/>
      <c r="H339" s="532"/>
      <c r="I339" s="522"/>
      <c r="J339" s="522"/>
      <c r="K339" s="522"/>
    </row>
    <row r="340" spans="1:11" s="521" customFormat="1" ht="12.75">
      <c r="A340" s="529"/>
      <c r="B340" s="529"/>
      <c r="C340" s="522"/>
      <c r="D340" s="522"/>
      <c r="E340" s="532"/>
      <c r="F340" s="532"/>
      <c r="G340" s="532"/>
      <c r="H340" s="532"/>
      <c r="I340" s="522"/>
      <c r="J340" s="522"/>
      <c r="K340" s="522"/>
    </row>
    <row r="341" spans="1:11" s="521" customFormat="1" ht="12.75">
      <c r="A341" s="529"/>
      <c r="B341" s="529"/>
      <c r="C341" s="522"/>
      <c r="D341" s="522"/>
      <c r="E341" s="532"/>
      <c r="F341" s="532"/>
      <c r="G341" s="532"/>
      <c r="H341" s="532"/>
      <c r="I341" s="522"/>
      <c r="J341" s="522"/>
      <c r="K341" s="522"/>
    </row>
    <row r="342" spans="1:11" s="521" customFormat="1" ht="12.75">
      <c r="A342" s="529"/>
      <c r="B342" s="529"/>
      <c r="C342" s="522"/>
      <c r="D342" s="522"/>
      <c r="E342" s="532"/>
      <c r="F342" s="532"/>
      <c r="G342" s="532"/>
      <c r="H342" s="532"/>
      <c r="I342" s="522"/>
      <c r="J342" s="522"/>
      <c r="K342" s="522"/>
    </row>
    <row r="343" spans="1:11" s="521" customFormat="1" ht="12.75">
      <c r="A343" s="529"/>
      <c r="B343" s="529"/>
      <c r="C343" s="522"/>
      <c r="D343" s="522"/>
      <c r="E343" s="532"/>
      <c r="F343" s="532"/>
      <c r="G343" s="532"/>
      <c r="H343" s="532"/>
      <c r="I343" s="522"/>
      <c r="J343" s="522"/>
      <c r="K343" s="522"/>
    </row>
    <row r="344" spans="1:11" s="521" customFormat="1" ht="12.75">
      <c r="A344" s="529"/>
      <c r="B344" s="529"/>
      <c r="C344" s="522"/>
      <c r="D344" s="522"/>
      <c r="E344" s="532"/>
      <c r="F344" s="532"/>
      <c r="G344" s="532"/>
      <c r="H344" s="532"/>
      <c r="I344" s="522"/>
      <c r="J344" s="522"/>
      <c r="K344" s="522"/>
    </row>
    <row r="345" spans="1:11" s="521" customFormat="1" ht="12.75">
      <c r="A345" s="529"/>
      <c r="B345" s="529"/>
      <c r="C345" s="522"/>
      <c r="D345" s="522"/>
      <c r="E345" s="532"/>
      <c r="F345" s="532"/>
      <c r="G345" s="532"/>
      <c r="H345" s="532"/>
      <c r="I345" s="522"/>
      <c r="J345" s="522"/>
      <c r="K345" s="522"/>
    </row>
    <row r="346" spans="1:11" s="521" customFormat="1" ht="12.75">
      <c r="A346" s="529"/>
      <c r="B346" s="529"/>
      <c r="C346" s="522"/>
      <c r="D346" s="522"/>
      <c r="E346" s="532"/>
      <c r="F346" s="532"/>
      <c r="G346" s="532"/>
      <c r="H346" s="532"/>
      <c r="I346" s="522"/>
      <c r="J346" s="522"/>
      <c r="K346" s="522"/>
    </row>
    <row r="347" spans="1:11" s="521" customFormat="1" ht="12.75">
      <c r="A347" s="529"/>
      <c r="B347" s="529"/>
      <c r="C347" s="522"/>
      <c r="D347" s="522"/>
      <c r="E347" s="532"/>
      <c r="F347" s="532"/>
      <c r="G347" s="532"/>
      <c r="H347" s="532"/>
      <c r="I347" s="522"/>
      <c r="J347" s="522"/>
      <c r="K347" s="522"/>
    </row>
    <row r="348" spans="1:11" s="521" customFormat="1" ht="12.75">
      <c r="A348" s="529"/>
      <c r="B348" s="529"/>
      <c r="C348" s="522"/>
      <c r="D348" s="522"/>
      <c r="E348" s="532"/>
      <c r="F348" s="532"/>
      <c r="G348" s="532"/>
      <c r="H348" s="532"/>
      <c r="I348" s="522"/>
      <c r="J348" s="522"/>
      <c r="K348" s="522"/>
    </row>
    <row r="349" spans="1:11" s="521" customFormat="1" ht="12.75">
      <c r="A349" s="529"/>
      <c r="B349" s="529"/>
      <c r="C349" s="522"/>
      <c r="D349" s="522"/>
      <c r="E349" s="532"/>
      <c r="F349" s="532"/>
      <c r="G349" s="532"/>
      <c r="H349" s="532"/>
      <c r="I349" s="522"/>
      <c r="J349" s="522"/>
      <c r="K349" s="522"/>
    </row>
    <row r="350" spans="1:11" s="521" customFormat="1" ht="12.75">
      <c r="A350" s="529"/>
      <c r="B350" s="529"/>
      <c r="C350" s="522"/>
      <c r="D350" s="522"/>
      <c r="E350" s="532"/>
      <c r="F350" s="532"/>
      <c r="G350" s="532"/>
      <c r="H350" s="532"/>
      <c r="I350" s="522"/>
      <c r="J350" s="522"/>
      <c r="K350" s="522"/>
    </row>
    <row r="351" spans="1:11" s="521" customFormat="1" ht="12.75">
      <c r="A351" s="529"/>
      <c r="B351" s="529"/>
      <c r="C351" s="522"/>
      <c r="D351" s="522"/>
      <c r="E351" s="532"/>
      <c r="F351" s="532"/>
      <c r="G351" s="532"/>
      <c r="H351" s="532"/>
      <c r="I351" s="522"/>
      <c r="J351" s="522"/>
      <c r="K351" s="522"/>
    </row>
    <row r="352" spans="1:11" s="521" customFormat="1" ht="12.75">
      <c r="A352" s="529"/>
      <c r="B352" s="529"/>
      <c r="C352" s="522"/>
      <c r="D352" s="522"/>
      <c r="E352" s="532"/>
      <c r="F352" s="532"/>
      <c r="G352" s="532"/>
      <c r="H352" s="532"/>
      <c r="I352" s="522"/>
      <c r="J352" s="522"/>
      <c r="K352" s="522"/>
    </row>
    <row r="353" spans="1:11" s="521" customFormat="1" ht="12.75">
      <c r="A353" s="529"/>
      <c r="B353" s="529"/>
      <c r="C353" s="522"/>
      <c r="D353" s="522"/>
      <c r="E353" s="532"/>
      <c r="F353" s="532"/>
      <c r="G353" s="532"/>
      <c r="H353" s="532"/>
      <c r="I353" s="522"/>
      <c r="J353" s="522"/>
      <c r="K353" s="522"/>
    </row>
    <row r="354" spans="1:11" s="521" customFormat="1" ht="12.75">
      <c r="A354" s="529"/>
      <c r="B354" s="529"/>
      <c r="C354" s="522"/>
      <c r="D354" s="522"/>
      <c r="E354" s="532"/>
      <c r="F354" s="532"/>
      <c r="G354" s="532"/>
      <c r="H354" s="532"/>
      <c r="I354" s="522"/>
      <c r="J354" s="522"/>
      <c r="K354" s="522"/>
    </row>
    <row r="355" spans="1:11" s="521" customFormat="1" ht="12.75">
      <c r="A355" s="529"/>
      <c r="B355" s="529"/>
      <c r="C355" s="522"/>
      <c r="D355" s="522"/>
      <c r="E355" s="532"/>
      <c r="F355" s="532"/>
      <c r="G355" s="532"/>
      <c r="H355" s="532"/>
      <c r="I355" s="522"/>
      <c r="J355" s="522"/>
      <c r="K355" s="522"/>
    </row>
    <row r="356" spans="1:11" s="521" customFormat="1" ht="12.75">
      <c r="A356" s="529"/>
      <c r="B356" s="529"/>
      <c r="C356" s="522"/>
      <c r="D356" s="522"/>
      <c r="E356" s="532"/>
      <c r="F356" s="532"/>
      <c r="G356" s="532"/>
      <c r="H356" s="532"/>
      <c r="I356" s="522"/>
      <c r="J356" s="522"/>
      <c r="K356" s="522"/>
    </row>
    <row r="357" spans="1:11" s="521" customFormat="1" ht="12.75">
      <c r="A357" s="529"/>
      <c r="B357" s="529"/>
      <c r="C357" s="522"/>
      <c r="D357" s="522"/>
      <c r="E357" s="532"/>
      <c r="F357" s="532"/>
      <c r="G357" s="532"/>
      <c r="H357" s="532"/>
      <c r="I357" s="522"/>
      <c r="J357" s="522"/>
      <c r="K357" s="522"/>
    </row>
    <row r="358" spans="1:11" s="521" customFormat="1" ht="12.75">
      <c r="A358" s="529"/>
      <c r="B358" s="529"/>
      <c r="C358" s="522"/>
      <c r="D358" s="522"/>
      <c r="E358" s="532"/>
      <c r="F358" s="532"/>
      <c r="G358" s="532"/>
      <c r="H358" s="532"/>
      <c r="I358" s="522"/>
      <c r="J358" s="522"/>
      <c r="K358" s="522"/>
    </row>
    <row r="359" spans="1:11" s="521" customFormat="1" ht="12.75">
      <c r="A359" s="529"/>
      <c r="B359" s="529"/>
      <c r="C359" s="522"/>
      <c r="D359" s="522"/>
      <c r="E359" s="532"/>
      <c r="F359" s="532"/>
      <c r="G359" s="532"/>
      <c r="H359" s="532"/>
      <c r="I359" s="522"/>
      <c r="J359" s="522"/>
      <c r="K359" s="522"/>
    </row>
    <row r="360" spans="1:11" s="521" customFormat="1" ht="12.75">
      <c r="A360" s="529"/>
      <c r="B360" s="529"/>
      <c r="C360" s="522"/>
      <c r="D360" s="522"/>
      <c r="E360" s="532"/>
      <c r="F360" s="532"/>
      <c r="G360" s="532"/>
      <c r="H360" s="532"/>
      <c r="I360" s="522"/>
      <c r="J360" s="522"/>
      <c r="K360" s="522"/>
    </row>
    <row r="361" spans="1:11" s="521" customFormat="1" ht="12.75">
      <c r="A361" s="529"/>
      <c r="B361" s="529"/>
      <c r="C361" s="522"/>
      <c r="D361" s="522"/>
      <c r="E361" s="532"/>
      <c r="F361" s="532"/>
      <c r="G361" s="532"/>
      <c r="H361" s="532"/>
      <c r="I361" s="522"/>
      <c r="J361" s="522"/>
      <c r="K361" s="522"/>
    </row>
    <row r="362" spans="1:11" s="521" customFormat="1" ht="12.75">
      <c r="A362" s="529"/>
      <c r="B362" s="529"/>
      <c r="C362" s="522"/>
      <c r="D362" s="522"/>
      <c r="E362" s="532"/>
      <c r="F362" s="532"/>
      <c r="G362" s="532"/>
      <c r="H362" s="532"/>
      <c r="I362" s="522"/>
      <c r="J362" s="522"/>
      <c r="K362" s="522"/>
    </row>
    <row r="363" spans="1:11" s="521" customFormat="1" ht="12.75">
      <c r="A363" s="529"/>
      <c r="B363" s="529"/>
      <c r="C363" s="522"/>
      <c r="D363" s="522"/>
      <c r="E363" s="532"/>
      <c r="F363" s="532"/>
      <c r="G363" s="532"/>
      <c r="H363" s="532"/>
      <c r="I363" s="522"/>
      <c r="J363" s="522"/>
      <c r="K363" s="522"/>
    </row>
    <row r="364" spans="1:11" s="521" customFormat="1" ht="12.75">
      <c r="A364" s="529"/>
      <c r="B364" s="529"/>
      <c r="C364" s="522"/>
      <c r="D364" s="522"/>
      <c r="E364" s="532"/>
      <c r="F364" s="532"/>
      <c r="G364" s="532"/>
      <c r="H364" s="532"/>
      <c r="I364" s="522"/>
      <c r="J364" s="522"/>
      <c r="K364" s="522"/>
    </row>
    <row r="365" spans="1:11" s="521" customFormat="1" ht="12.75">
      <c r="A365" s="529"/>
      <c r="B365" s="529"/>
      <c r="C365" s="522"/>
      <c r="D365" s="522"/>
      <c r="E365" s="532"/>
      <c r="F365" s="532"/>
      <c r="G365" s="532"/>
      <c r="H365" s="532"/>
      <c r="I365" s="522"/>
      <c r="J365" s="522"/>
      <c r="K365" s="522"/>
    </row>
    <row r="366" spans="1:11" s="521" customFormat="1" ht="12.75">
      <c r="A366" s="529"/>
      <c r="B366" s="529"/>
      <c r="C366" s="522"/>
      <c r="D366" s="522"/>
      <c r="E366" s="532"/>
      <c r="F366" s="532"/>
      <c r="G366" s="532"/>
      <c r="H366" s="532"/>
      <c r="I366" s="522"/>
      <c r="J366" s="522"/>
      <c r="K366" s="522"/>
    </row>
    <row r="367" spans="1:11" s="521" customFormat="1" ht="12.75">
      <c r="A367" s="529"/>
      <c r="B367" s="529"/>
      <c r="C367" s="522"/>
      <c r="D367" s="522"/>
      <c r="E367" s="532"/>
      <c r="F367" s="532"/>
      <c r="G367" s="532"/>
      <c r="H367" s="532"/>
      <c r="I367" s="522"/>
      <c r="J367" s="522"/>
      <c r="K367" s="522"/>
    </row>
    <row r="368" spans="1:11" s="521" customFormat="1" ht="12.75">
      <c r="A368" s="529"/>
      <c r="B368" s="529"/>
      <c r="C368" s="522"/>
      <c r="D368" s="522"/>
      <c r="E368" s="532"/>
      <c r="F368" s="532"/>
      <c r="G368" s="532"/>
      <c r="H368" s="532"/>
      <c r="I368" s="522"/>
      <c r="J368" s="522"/>
      <c r="K368" s="522"/>
    </row>
    <row r="369" spans="1:11" s="521" customFormat="1" ht="12.75">
      <c r="A369" s="529"/>
      <c r="B369" s="529"/>
      <c r="C369" s="522"/>
      <c r="D369" s="522"/>
      <c r="E369" s="532"/>
      <c r="F369" s="532"/>
      <c r="G369" s="532"/>
      <c r="H369" s="532"/>
      <c r="I369" s="522"/>
      <c r="J369" s="522"/>
      <c r="K369" s="522"/>
    </row>
    <row r="370" spans="1:11" s="521" customFormat="1" ht="12.75">
      <c r="A370" s="529"/>
      <c r="B370" s="529"/>
      <c r="C370" s="522"/>
      <c r="D370" s="522"/>
      <c r="E370" s="532"/>
      <c r="F370" s="532"/>
      <c r="G370" s="532"/>
      <c r="H370" s="532"/>
      <c r="I370" s="522"/>
      <c r="J370" s="522"/>
      <c r="K370" s="522"/>
    </row>
    <row r="371" spans="1:11" s="521" customFormat="1" ht="12.75">
      <c r="A371" s="529"/>
      <c r="B371" s="529"/>
      <c r="C371" s="522"/>
      <c r="D371" s="522"/>
      <c r="E371" s="532"/>
      <c r="F371" s="532"/>
      <c r="G371" s="532"/>
      <c r="H371" s="532"/>
      <c r="I371" s="522"/>
      <c r="J371" s="522"/>
      <c r="K371" s="522"/>
    </row>
    <row r="372" spans="1:11" s="521" customFormat="1" ht="12.75">
      <c r="A372" s="529"/>
      <c r="B372" s="529"/>
      <c r="C372" s="522"/>
      <c r="D372" s="522"/>
      <c r="E372" s="532"/>
      <c r="F372" s="532"/>
      <c r="G372" s="532"/>
      <c r="H372" s="532"/>
      <c r="I372" s="522"/>
      <c r="J372" s="522"/>
      <c r="K372" s="522"/>
    </row>
    <row r="373" spans="1:11" s="521" customFormat="1" ht="12.75">
      <c r="A373" s="529"/>
      <c r="B373" s="529"/>
      <c r="C373" s="522"/>
      <c r="D373" s="522"/>
      <c r="E373" s="532"/>
      <c r="F373" s="532"/>
      <c r="G373" s="532"/>
      <c r="H373" s="532"/>
      <c r="I373" s="522"/>
      <c r="J373" s="522"/>
      <c r="K373" s="522"/>
    </row>
    <row r="374" spans="1:11" s="521" customFormat="1" ht="12.75">
      <c r="A374" s="529"/>
      <c r="B374" s="529"/>
      <c r="C374" s="522"/>
      <c r="D374" s="522"/>
      <c r="E374" s="532"/>
      <c r="F374" s="532"/>
      <c r="G374" s="532"/>
      <c r="H374" s="532"/>
      <c r="I374" s="522"/>
      <c r="J374" s="522"/>
      <c r="K374" s="522"/>
    </row>
    <row r="375" spans="1:11" s="521" customFormat="1" ht="12.75">
      <c r="A375" s="529"/>
      <c r="B375" s="529"/>
      <c r="C375" s="522"/>
      <c r="D375" s="522"/>
      <c r="E375" s="532"/>
      <c r="F375" s="532"/>
      <c r="G375" s="532"/>
      <c r="H375" s="532"/>
      <c r="I375" s="522"/>
      <c r="J375" s="522"/>
      <c r="K375" s="522"/>
    </row>
    <row r="376" spans="1:11" s="521" customFormat="1" ht="12.75">
      <c r="A376" s="529"/>
      <c r="B376" s="529"/>
      <c r="C376" s="522"/>
      <c r="D376" s="522"/>
      <c r="E376" s="532"/>
      <c r="F376" s="532"/>
      <c r="G376" s="532"/>
      <c r="H376" s="532"/>
      <c r="I376" s="522"/>
      <c r="J376" s="522"/>
      <c r="K376" s="522"/>
    </row>
    <row r="377" spans="1:11" s="521" customFormat="1" ht="12.75">
      <c r="A377" s="529"/>
      <c r="B377" s="529"/>
      <c r="C377" s="522"/>
      <c r="D377" s="522"/>
      <c r="E377" s="532"/>
      <c r="F377" s="532"/>
      <c r="G377" s="532"/>
      <c r="H377" s="532"/>
      <c r="I377" s="522"/>
      <c r="J377" s="522"/>
      <c r="K377" s="522"/>
    </row>
    <row r="378" spans="1:11" s="521" customFormat="1" ht="12.75">
      <c r="A378" s="529"/>
      <c r="B378" s="529"/>
      <c r="C378" s="522"/>
      <c r="D378" s="522"/>
      <c r="E378" s="532"/>
      <c r="F378" s="532"/>
      <c r="G378" s="532"/>
      <c r="H378" s="532"/>
      <c r="I378" s="522"/>
      <c r="J378" s="522"/>
      <c r="K378" s="522"/>
    </row>
    <row r="379" spans="1:11" s="521" customFormat="1" ht="12.75">
      <c r="A379" s="529"/>
      <c r="B379" s="529"/>
      <c r="C379" s="522"/>
      <c r="D379" s="522"/>
      <c r="E379" s="532"/>
      <c r="F379" s="532"/>
      <c r="G379" s="532"/>
      <c r="H379" s="532"/>
      <c r="I379" s="522"/>
      <c r="J379" s="522"/>
      <c r="K379" s="522"/>
    </row>
    <row r="380" spans="1:11" s="521" customFormat="1" ht="12.75">
      <c r="A380" s="529"/>
      <c r="B380" s="529"/>
      <c r="C380" s="522"/>
      <c r="D380" s="522"/>
      <c r="E380" s="532"/>
      <c r="F380" s="532"/>
      <c r="G380" s="532"/>
      <c r="H380" s="532"/>
      <c r="I380" s="522"/>
      <c r="J380" s="522"/>
      <c r="K380" s="522"/>
    </row>
    <row r="381" spans="1:11" s="521" customFormat="1" ht="12.75">
      <c r="A381" s="529"/>
      <c r="B381" s="529"/>
      <c r="C381" s="522"/>
      <c r="D381" s="522"/>
      <c r="E381" s="532"/>
      <c r="F381" s="532"/>
      <c r="G381" s="532"/>
      <c r="H381" s="532"/>
      <c r="I381" s="522"/>
      <c r="J381" s="522"/>
      <c r="K381" s="522"/>
    </row>
    <row r="382" spans="1:11" s="521" customFormat="1" ht="12.75">
      <c r="A382" s="529"/>
      <c r="B382" s="529"/>
      <c r="C382" s="522"/>
      <c r="D382" s="522"/>
      <c r="E382" s="532"/>
      <c r="F382" s="532"/>
      <c r="G382" s="532"/>
      <c r="H382" s="532"/>
      <c r="I382" s="522"/>
      <c r="J382" s="522"/>
      <c r="K382" s="522"/>
    </row>
    <row r="383" spans="1:11" s="521" customFormat="1" ht="12.75">
      <c r="A383" s="529"/>
      <c r="B383" s="529"/>
      <c r="C383" s="522"/>
      <c r="D383" s="522"/>
      <c r="E383" s="532"/>
      <c r="F383" s="532"/>
      <c r="G383" s="532"/>
      <c r="H383" s="532"/>
      <c r="I383" s="522"/>
      <c r="J383" s="522"/>
      <c r="K383" s="522"/>
    </row>
    <row r="384" spans="1:11" s="521" customFormat="1" ht="12.75">
      <c r="A384" s="529"/>
      <c r="B384" s="529"/>
      <c r="C384" s="522"/>
      <c r="D384" s="522"/>
      <c r="E384" s="532"/>
      <c r="F384" s="532"/>
      <c r="G384" s="532"/>
      <c r="H384" s="532"/>
      <c r="I384" s="522"/>
      <c r="J384" s="522"/>
      <c r="K384" s="522"/>
    </row>
    <row r="385" spans="1:11" s="521" customFormat="1" ht="12.75">
      <c r="A385" s="529"/>
      <c r="B385" s="529"/>
      <c r="C385" s="522"/>
      <c r="D385" s="522"/>
      <c r="E385" s="532"/>
      <c r="F385" s="532"/>
      <c r="G385" s="532"/>
      <c r="H385" s="532"/>
      <c r="I385" s="522"/>
      <c r="J385" s="522"/>
      <c r="K385" s="522"/>
    </row>
    <row r="386" spans="1:11" s="521" customFormat="1" ht="12.75">
      <c r="A386" s="529"/>
      <c r="B386" s="529"/>
      <c r="C386" s="522"/>
      <c r="D386" s="522"/>
      <c r="E386" s="532"/>
      <c r="F386" s="532"/>
      <c r="G386" s="532"/>
      <c r="H386" s="532"/>
      <c r="I386" s="522"/>
      <c r="J386" s="522"/>
      <c r="K386" s="522"/>
    </row>
    <row r="387" spans="1:11" s="521" customFormat="1" ht="12.75">
      <c r="A387" s="529"/>
      <c r="B387" s="529"/>
      <c r="C387" s="522"/>
      <c r="D387" s="522"/>
      <c r="E387" s="532"/>
      <c r="F387" s="532"/>
      <c r="G387" s="532"/>
      <c r="H387" s="532"/>
      <c r="I387" s="522"/>
      <c r="J387" s="522"/>
      <c r="K387" s="522"/>
    </row>
    <row r="388" spans="1:11" s="521" customFormat="1" ht="12.75">
      <c r="A388" s="529"/>
      <c r="B388" s="529"/>
      <c r="C388" s="522"/>
      <c r="D388" s="522"/>
      <c r="E388" s="532"/>
      <c r="F388" s="532"/>
      <c r="G388" s="532"/>
      <c r="H388" s="532"/>
      <c r="I388" s="522"/>
      <c r="J388" s="522"/>
      <c r="K388" s="522"/>
    </row>
    <row r="389" spans="1:11" s="521" customFormat="1" ht="12.75">
      <c r="A389" s="529"/>
      <c r="B389" s="529"/>
      <c r="C389" s="522"/>
      <c r="D389" s="522"/>
      <c r="E389" s="532"/>
      <c r="F389" s="532"/>
      <c r="G389" s="532"/>
      <c r="H389" s="532"/>
      <c r="I389" s="522"/>
      <c r="J389" s="522"/>
      <c r="K389" s="522"/>
    </row>
    <row r="390" spans="1:11" s="521" customFormat="1" ht="12.75">
      <c r="A390" s="529"/>
      <c r="B390" s="529"/>
      <c r="C390" s="522"/>
      <c r="D390" s="522"/>
      <c r="E390" s="532"/>
      <c r="F390" s="532"/>
      <c r="G390" s="532"/>
      <c r="H390" s="532"/>
      <c r="I390" s="522"/>
      <c r="J390" s="522"/>
      <c r="K390" s="522"/>
    </row>
    <row r="391" spans="1:11" s="521" customFormat="1" ht="12.75">
      <c r="A391" s="529"/>
      <c r="B391" s="529"/>
      <c r="C391" s="522"/>
      <c r="D391" s="522"/>
      <c r="E391" s="532"/>
      <c r="F391" s="532"/>
      <c r="G391" s="532"/>
      <c r="H391" s="532"/>
      <c r="I391" s="522"/>
      <c r="J391" s="522"/>
      <c r="K391" s="522"/>
    </row>
    <row r="392" spans="1:11" s="521" customFormat="1" ht="12.75">
      <c r="A392" s="529"/>
      <c r="B392" s="529"/>
      <c r="C392" s="522"/>
      <c r="D392" s="522"/>
      <c r="E392" s="532"/>
      <c r="F392" s="532"/>
      <c r="G392" s="532"/>
      <c r="H392" s="532"/>
      <c r="I392" s="522"/>
      <c r="J392" s="522"/>
      <c r="K392" s="522"/>
    </row>
    <row r="393" spans="1:11" s="521" customFormat="1" ht="12.75">
      <c r="A393" s="529"/>
      <c r="B393" s="529"/>
      <c r="C393" s="522"/>
      <c r="D393" s="522"/>
      <c r="E393" s="532"/>
      <c r="F393" s="532"/>
      <c r="G393" s="532"/>
      <c r="H393" s="532"/>
      <c r="I393" s="522"/>
      <c r="J393" s="522"/>
      <c r="K393" s="522"/>
    </row>
    <row r="394" spans="1:11" s="521" customFormat="1" ht="12.75">
      <c r="A394" s="529"/>
      <c r="B394" s="529"/>
      <c r="C394" s="522"/>
      <c r="D394" s="522"/>
      <c r="E394" s="532"/>
      <c r="F394" s="532"/>
      <c r="G394" s="532"/>
      <c r="H394" s="532"/>
      <c r="I394" s="522"/>
      <c r="J394" s="522"/>
      <c r="K394" s="522"/>
    </row>
    <row r="395" spans="1:11" s="521" customFormat="1" ht="12.75">
      <c r="A395" s="529"/>
      <c r="B395" s="529"/>
      <c r="C395" s="522"/>
      <c r="D395" s="522"/>
      <c r="E395" s="532"/>
      <c r="F395" s="532"/>
      <c r="G395" s="532"/>
      <c r="H395" s="532"/>
      <c r="I395" s="522"/>
      <c r="J395" s="522"/>
      <c r="K395" s="522"/>
    </row>
    <row r="396" spans="1:11" s="521" customFormat="1" ht="12.75">
      <c r="A396" s="529"/>
      <c r="B396" s="529"/>
      <c r="C396" s="522"/>
      <c r="D396" s="522"/>
      <c r="E396" s="532"/>
      <c r="F396" s="532"/>
      <c r="G396" s="532"/>
      <c r="H396" s="532"/>
      <c r="I396" s="522"/>
      <c r="J396" s="522"/>
      <c r="K396" s="522"/>
    </row>
    <row r="397" spans="1:11" s="521" customFormat="1" ht="12.75">
      <c r="A397" s="529"/>
      <c r="B397" s="529"/>
      <c r="C397" s="522"/>
      <c r="D397" s="522"/>
      <c r="E397" s="532"/>
      <c r="F397" s="532"/>
      <c r="G397" s="532"/>
      <c r="H397" s="532"/>
      <c r="I397" s="522"/>
      <c r="J397" s="522"/>
      <c r="K397" s="522"/>
    </row>
    <row r="398" spans="1:11" s="521" customFormat="1" ht="12.75">
      <c r="A398" s="529"/>
      <c r="B398" s="529"/>
      <c r="C398" s="522"/>
      <c r="D398" s="522"/>
      <c r="E398" s="532"/>
      <c r="F398" s="532"/>
      <c r="G398" s="532"/>
      <c r="H398" s="532"/>
      <c r="I398" s="522"/>
      <c r="J398" s="522"/>
      <c r="K398" s="522"/>
    </row>
    <row r="399" spans="1:11" s="521" customFormat="1" ht="12.75">
      <c r="A399" s="529"/>
      <c r="B399" s="529"/>
      <c r="C399" s="522"/>
      <c r="D399" s="522"/>
      <c r="E399" s="532"/>
      <c r="F399" s="532"/>
      <c r="G399" s="532"/>
      <c r="H399" s="532"/>
      <c r="I399" s="522"/>
      <c r="J399" s="522"/>
      <c r="K399" s="522"/>
    </row>
    <row r="400" spans="1:11" s="521" customFormat="1" ht="12.75">
      <c r="A400" s="529"/>
      <c r="B400" s="529"/>
      <c r="C400" s="522"/>
      <c r="D400" s="522"/>
      <c r="E400" s="532"/>
      <c r="F400" s="532"/>
      <c r="G400" s="532"/>
      <c r="H400" s="532"/>
      <c r="I400" s="522"/>
      <c r="J400" s="522"/>
      <c r="K400" s="522"/>
    </row>
    <row r="401" spans="1:11" s="521" customFormat="1" ht="12.75">
      <c r="A401" s="529"/>
      <c r="B401" s="529"/>
      <c r="C401" s="522"/>
      <c r="D401" s="522"/>
      <c r="E401" s="532"/>
      <c r="F401" s="532"/>
      <c r="G401" s="532"/>
      <c r="H401" s="532"/>
      <c r="I401" s="522"/>
      <c r="J401" s="522"/>
      <c r="K401" s="522"/>
    </row>
    <row r="402" spans="1:11" s="521" customFormat="1" ht="12.75">
      <c r="A402" s="529"/>
      <c r="B402" s="529"/>
      <c r="C402" s="522"/>
      <c r="D402" s="522"/>
      <c r="E402" s="532"/>
      <c r="F402" s="532"/>
      <c r="G402" s="532"/>
      <c r="H402" s="532"/>
      <c r="I402" s="522"/>
      <c r="J402" s="522"/>
      <c r="K402" s="522"/>
    </row>
    <row r="403" spans="1:11" s="521" customFormat="1" ht="12.75">
      <c r="A403" s="529"/>
      <c r="B403" s="529"/>
      <c r="C403" s="522"/>
      <c r="D403" s="522"/>
      <c r="E403" s="532"/>
      <c r="F403" s="532"/>
      <c r="G403" s="532"/>
      <c r="H403" s="532"/>
      <c r="I403" s="522"/>
      <c r="J403" s="522"/>
      <c r="K403" s="522"/>
    </row>
    <row r="404" spans="1:11" s="521" customFormat="1" ht="12.75">
      <c r="A404" s="529"/>
      <c r="B404" s="529"/>
      <c r="C404" s="522"/>
      <c r="D404" s="522"/>
      <c r="E404" s="532"/>
      <c r="F404" s="532"/>
      <c r="G404" s="532"/>
      <c r="H404" s="532"/>
      <c r="I404" s="522"/>
      <c r="J404" s="522"/>
      <c r="K404" s="522"/>
    </row>
    <row r="405" spans="1:11" s="521" customFormat="1" ht="12.75">
      <c r="A405" s="529"/>
      <c r="B405" s="529"/>
      <c r="C405" s="522"/>
      <c r="D405" s="522"/>
      <c r="E405" s="532"/>
      <c r="F405" s="532"/>
      <c r="G405" s="532"/>
      <c r="H405" s="532"/>
      <c r="I405" s="522"/>
      <c r="J405" s="522"/>
      <c r="K405" s="522"/>
    </row>
    <row r="406" spans="1:11" s="521" customFormat="1" ht="12.75">
      <c r="A406" s="529"/>
      <c r="B406" s="529"/>
      <c r="C406" s="522"/>
      <c r="D406" s="522"/>
      <c r="E406" s="532"/>
      <c r="F406" s="532"/>
      <c r="G406" s="532"/>
      <c r="H406" s="532"/>
      <c r="I406" s="522"/>
      <c r="J406" s="522"/>
      <c r="K406" s="522"/>
    </row>
    <row r="407" spans="1:11" s="521" customFormat="1" ht="12.75">
      <c r="A407" s="529"/>
      <c r="B407" s="529"/>
      <c r="C407" s="522"/>
      <c r="D407" s="522"/>
      <c r="E407" s="532"/>
      <c r="F407" s="532"/>
      <c r="G407" s="532"/>
      <c r="H407" s="532"/>
      <c r="I407" s="522"/>
      <c r="J407" s="522"/>
      <c r="K407" s="522"/>
    </row>
    <row r="408" spans="1:11" s="521" customFormat="1" ht="12.75">
      <c r="A408" s="529"/>
      <c r="B408" s="529"/>
      <c r="C408" s="522"/>
      <c r="D408" s="522"/>
      <c r="E408" s="532"/>
      <c r="F408" s="532"/>
      <c r="G408" s="532"/>
      <c r="H408" s="532"/>
      <c r="I408" s="522"/>
      <c r="J408" s="522"/>
      <c r="K408" s="522"/>
    </row>
    <row r="409" spans="1:11" s="521" customFormat="1" ht="12.75">
      <c r="A409" s="529"/>
      <c r="B409" s="529"/>
      <c r="C409" s="522"/>
      <c r="D409" s="522"/>
      <c r="E409" s="532"/>
      <c r="F409" s="532"/>
      <c r="G409" s="532"/>
      <c r="H409" s="532"/>
      <c r="I409" s="522"/>
      <c r="J409" s="522"/>
      <c r="K409" s="5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row r="469" spans="6:8" ht="12.75">
      <c r="F469" s="122"/>
      <c r="G469" s="122"/>
      <c r="H469" s="122"/>
    </row>
  </sheetData>
  <sheetProtection/>
  <mergeCells count="16">
    <mergeCell ref="C4:D4"/>
    <mergeCell ref="C3:D3"/>
    <mergeCell ref="B135:E135"/>
    <mergeCell ref="H135:J135"/>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5" min="1" max="10" man="1"/>
    <brk id="38" min="1" max="10" man="1"/>
    <brk id="49" min="1" max="10" man="1"/>
    <brk id="69" min="1" max="10" man="1"/>
    <brk id="90" min="1" max="10" man="1"/>
    <brk id="10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2022-08-22T10:19:52Z</cp:lastPrinted>
  <dcterms:created xsi:type="dcterms:W3CDTF">2004-10-20T08:35:41Z</dcterms:created>
  <dcterms:modified xsi:type="dcterms:W3CDTF">2022-08-22T10:20:29Z</dcterms:modified>
  <cp:category/>
  <cp:version/>
  <cp:contentType/>
  <cp:contentStatus/>
</cp:coreProperties>
</file>